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  <sheet name="БЛАГ 1" sheetId="2" r:id="rId2"/>
  </sheets>
  <definedNames>
    <definedName name="_xlnm.Print_Titles" localSheetId="1">'БЛАГ 1'!$14:$15</definedName>
    <definedName name="_xlnm.Print_Titles" localSheetId="0">'РЕЕСТР'!$15:$16</definedName>
    <definedName name="_xlnm.Print_Area" localSheetId="1">'БЛАГ 1'!$A$1:$P$91</definedName>
  </definedNames>
  <calcPr fullCalcOnLoad="1"/>
</workbook>
</file>

<file path=xl/sharedStrings.xml><?xml version="1.0" encoding="utf-8"?>
<sst xmlns="http://schemas.openxmlformats.org/spreadsheetml/2006/main" count="390" uniqueCount="305">
  <si>
    <t>РЕЕСТР</t>
  </si>
  <si>
    <t>(период)</t>
  </si>
  <si>
    <t>№ п/п</t>
  </si>
  <si>
    <t>Вид оказываемых работ (услуг)</t>
  </si>
  <si>
    <t>…</t>
  </si>
  <si>
    <t>Наименование организации</t>
  </si>
  <si>
    <t>1.</t>
  </si>
  <si>
    <t>Объем выполненных работ (услуг), руб.</t>
  </si>
  <si>
    <t>3.</t>
  </si>
  <si>
    <t>ИТОГО:</t>
  </si>
  <si>
    <t>Сумма, рублей</t>
  </si>
  <si>
    <t>в том числе за счет средств</t>
  </si>
  <si>
    <t>Период действия договора (контракта, соглашения) ЧЧ.ММ.ГГГГ-ЧЧ.ММ.ГГГГ</t>
  </si>
  <si>
    <t>Организация 1</t>
  </si>
  <si>
    <t>Организация 2</t>
  </si>
  <si>
    <t>Основание предоставления бюджетных средств – договор, (контракт, соглашение)           (дата, номер) ЧЧ.ММ.ГГГГ, №</t>
  </si>
  <si>
    <t>кВт*час</t>
  </si>
  <si>
    <t xml:space="preserve">2.   </t>
  </si>
  <si>
    <t>ВСЕГО ПО МО:</t>
  </si>
  <si>
    <t>Иные мероприятия по благоустройству (расшифровать)</t>
  </si>
  <si>
    <t>Наименование юридических лиц, индивидуальных предпринимателей - получателей субсидий из бюджета муниципального образования</t>
  </si>
  <si>
    <t>5.</t>
  </si>
  <si>
    <t>Номер муниципального контракта (договора)</t>
  </si>
  <si>
    <t>Дата заключения муниципального контракта (договора)</t>
  </si>
  <si>
    <t>Плановый объем работ (услуг) в соответствии с контрактом (договором), руб.</t>
  </si>
  <si>
    <t>Уличное освещение - всего</t>
  </si>
  <si>
    <t>в том числе:</t>
  </si>
  <si>
    <t>окружного бюджета (руб.)</t>
  </si>
  <si>
    <t>местного бюджета (руб.)</t>
  </si>
  <si>
    <t>Профинансировано (руб.)</t>
  </si>
  <si>
    <t>Содержание земель социально-культурного назначения - всего</t>
  </si>
  <si>
    <t>Озеленение - всего</t>
  </si>
  <si>
    <t>Содержание мест захоронений (кладбищ) - всего</t>
  </si>
  <si>
    <t xml:space="preserve">Благоустройство территорий муниципальных образований в автономном округе </t>
  </si>
  <si>
    <t>Виды выполняемых работ (услуг), в том числе физические объёмы в соответствии с муниципальным контрактом (договором)</t>
  </si>
  <si>
    <t>Срок действия муниципального контракта (договора)</t>
  </si>
  <si>
    <t>Примечание (указать физические объёмы нарастающим итогом с начала года)</t>
  </si>
  <si>
    <t>4.</t>
  </si>
  <si>
    <t>ИП Масягин Кирилл Владимирович</t>
  </si>
  <si>
    <t>МК №0190300007414000177-0201275-01 от 13.01.2015</t>
  </si>
  <si>
    <t>13.01.2015-31.12.2015</t>
  </si>
  <si>
    <t>Устройство купели на крещение 1шт</t>
  </si>
  <si>
    <t>Филиал ОАО "Ямалкоммунэнерго"</t>
  </si>
  <si>
    <t>МК №Т31.00006.06.2015 от 01.01.2015</t>
  </si>
  <si>
    <t>01.01.2015-31.12.2015</t>
  </si>
  <si>
    <t>МК №Т31.00005.06.2015 от 01.01.2015</t>
  </si>
  <si>
    <t>Электроснабжение уличного освещения - 485 830кВт/ч</t>
  </si>
  <si>
    <t>Электроснабжение пожарных водоемов - 74 016кВт/ч</t>
  </si>
  <si>
    <t>ЗАО "Газпром межрегионгаз Север"</t>
  </si>
  <si>
    <t>Контракт №63-5-65-3004/15 от 31.12.2014</t>
  </si>
  <si>
    <t>Поставка газа (вечный огонь) 86,4тыс.куб.м</t>
  </si>
  <si>
    <t>ООО "ВАРТА"</t>
  </si>
  <si>
    <t>Договор №2 от 13.01.2015</t>
  </si>
  <si>
    <t>Приобретение генераторов - 2шт</t>
  </si>
  <si>
    <t>Распоряжение №17-р от 20.01.2015</t>
  </si>
  <si>
    <t>О подведении итогов конкурсов на лучшее новогоднее оформление окон жилых домов «Новогодняя композиция»,  по оформлению улиц и дворов жилых домов «Рождественские фантазии», на лучшее новогоднее оформление фасадов, витрин, интерьеров магазинов, торговых павильонов, организаций общественного питания и бытового обслуживания населения «Новогоднее чудо»</t>
  </si>
  <si>
    <t>20.01.2015-28.02.2015</t>
  </si>
  <si>
    <t>Тюрина Ксения Геннадьевна, Серобаба Сергей Владимирович, Плотникова Юлия Александровна, ИП Блинкова Наталья Алексеевна, ИП Потапов Геннадий Валерьевич, ИП Рогова Ольга Ивановна, Руденко Павел Васильевич, Сатырова Гульзара Акманбетовна</t>
  </si>
  <si>
    <t>ИП Корепанов Борис Николаевич</t>
  </si>
  <si>
    <t>МК №0190300007414000169-0201275-01 от 08.12.2014</t>
  </si>
  <si>
    <t>08.12.2014-31.12.2015</t>
  </si>
  <si>
    <t>ИП Потапов Геннадий Валерьевич</t>
  </si>
  <si>
    <t>Договор №5350 от 13.01.2015</t>
  </si>
  <si>
    <t>Приобретение прожекторов -2 шт</t>
  </si>
  <si>
    <t>ООО "Тазстройэнерго"</t>
  </si>
  <si>
    <t>МК №0190300007414000042-0201275-01 от 02.06.2014</t>
  </si>
  <si>
    <t>01.01.2015-01.06.2015</t>
  </si>
  <si>
    <t>Техническое обслуживание сетей уличного освещения п.Тазовский - 32 улицы</t>
  </si>
  <si>
    <t>ООО "Дельта-Принт"</t>
  </si>
  <si>
    <t>Договор №02 от 10.02.2015</t>
  </si>
  <si>
    <t>10.02.2015-31.12.2015</t>
  </si>
  <si>
    <t>Договор №03 от 10.02.2015</t>
  </si>
  <si>
    <t>Приобретение баннеров (23.02) - 7шт</t>
  </si>
  <si>
    <t>Договор №01 от 10.02.2015</t>
  </si>
  <si>
    <t>Приобретение баннерной арки (23.02) - 1 комплект</t>
  </si>
  <si>
    <t>Приобретение баннерной арки (23.02) - 2 комплекта</t>
  </si>
  <si>
    <t>ИП Журавлев Дмитрий Александрович</t>
  </si>
  <si>
    <t>Договор №9007-1 от 09.02.2015</t>
  </si>
  <si>
    <t>09.02.2015-31.12.2015</t>
  </si>
  <si>
    <t>Разработка дизайна надувной фигуры - 3шт</t>
  </si>
  <si>
    <t>ООО ГК "Новые Технологии"</t>
  </si>
  <si>
    <t>МК№0190300007414000117 от 18.09.2014</t>
  </si>
  <si>
    <t>18.09.2014-31.12.2014</t>
  </si>
  <si>
    <t>ООО "ТазСпецСервис"</t>
  </si>
  <si>
    <t>МК №0190300007414000165-0201275-01 от 04.12.2014</t>
  </si>
  <si>
    <t>Устройство въездной стелы в поселке Тазовский - 1шт</t>
  </si>
  <si>
    <t>МК №0190300007414000166-0201275-01 от 04.12.2014</t>
  </si>
  <si>
    <t>Содержание кладбища №1 - S=16173,5 кв.м</t>
  </si>
  <si>
    <t>Содержание кладбища №3 - S=26114,4 кв.м</t>
  </si>
  <si>
    <t>Договор №9007-2 от 17.02.2015</t>
  </si>
  <si>
    <t>17.02.2015-31.12.2015</t>
  </si>
  <si>
    <t>Приобретение надувной фигуры (арка 8х4) - 1шт</t>
  </si>
  <si>
    <t>Договор №9007-3 от 17.02.2015</t>
  </si>
  <si>
    <t>Приобретение надувной фигуры (шатер 6х6х4) - 1шт</t>
  </si>
  <si>
    <t>Договор №9007-4 от 17.02.2015</t>
  </si>
  <si>
    <t>Договор №9007-5 от 17.02.2015</t>
  </si>
  <si>
    <t>Договор №9007-6 от 17.02.2015</t>
  </si>
  <si>
    <t>Приобретение надувной фигуры (олень) - 1шт</t>
  </si>
  <si>
    <t>Договор №9007-7 от 17.02.2015</t>
  </si>
  <si>
    <t>Приобретение надувной фигуры (палатка 6х4х4) - 1шт</t>
  </si>
  <si>
    <t>Договор №9007-8 от 17.02.2015</t>
  </si>
  <si>
    <t>Приобретение надувных фигур (девушка и мужчина) - 2шт</t>
  </si>
  <si>
    <t>ИП Пташник Диана Антонова</t>
  </si>
  <si>
    <t>Договор №23 от 12.02.2015</t>
  </si>
  <si>
    <t>12.02.2015-31.12.2015</t>
  </si>
  <si>
    <t>Приобретение генератора - 1шт</t>
  </si>
  <si>
    <t>ТМУССМП</t>
  </si>
  <si>
    <t>Договор №06/АО/ПХ/2015 от 01.01.2015</t>
  </si>
  <si>
    <t>01.01.2015-28.02.2015</t>
  </si>
  <si>
    <t>Аренда "Здание" - "Деревообрабатывающий цех" S=395кв.м</t>
  </si>
  <si>
    <t>ИП Майорова Ольга Викторовна</t>
  </si>
  <si>
    <t>04.03.2015-31.12.2015</t>
  </si>
  <si>
    <t>Приобретение ели160/Голубая Кремлёвская - 6шт</t>
  </si>
  <si>
    <t>ООО "Старт"</t>
  </si>
  <si>
    <t>Договор №04/03-2015/59700 от 04.03.2015</t>
  </si>
  <si>
    <t>Исполнительный лист №А81-2395/2014 от 18.09.2014</t>
  </si>
  <si>
    <t>18.09.2014-31.12.2015</t>
  </si>
  <si>
    <t>ООО "Конно-спортивный клуб "Тарпан"</t>
  </si>
  <si>
    <t>МК №0190300007415000001-0201275-01 от 24.02.2015</t>
  </si>
  <si>
    <t>24.02.2015-31.12.2015</t>
  </si>
  <si>
    <t>Отлов безнадзорных животных - 104шт</t>
  </si>
  <si>
    <t>Электроснабжение (туалетные кабинки)-15768кВт/ч</t>
  </si>
  <si>
    <t>01.03.2015-31.03.2015</t>
  </si>
  <si>
    <t>Договор №5б от 04.03.2015</t>
  </si>
  <si>
    <t>Приобретение баннерной арки (08.03) -2 комплекта</t>
  </si>
  <si>
    <t>Договор №6б от 04.03.2015</t>
  </si>
  <si>
    <t>Приобретение баннеров (08.03) - 7шт</t>
  </si>
  <si>
    <t>Договор №4б от 04.03.2015</t>
  </si>
  <si>
    <t>Приобретение баннерной арки (08.03) - 1 комплект</t>
  </si>
  <si>
    <t>МК №0190300007415000002-0201275-01 от 24.02.2015</t>
  </si>
  <si>
    <t>Вывоз снега и организация площадки для празднования Дня оленевода S=100000кв.м</t>
  </si>
  <si>
    <t>ТМУДТП</t>
  </si>
  <si>
    <t>ООО ТД "ЭТС"</t>
  </si>
  <si>
    <t>Договор №26/03-2015 от 26.03.2015</t>
  </si>
  <si>
    <t>Приобретение авварийной осветительной установки - 4шт</t>
  </si>
  <si>
    <t>МК №0190300007414000170-0201275-01 от 12.12.2014</t>
  </si>
  <si>
    <t>Противопаводковые мероприятия в жилых секторах на территории п.Тазовский- 7760куб.м(снега)</t>
  </si>
  <si>
    <t>Договор №10 от 26.03.2015</t>
  </si>
  <si>
    <t>26.03.2015-31.12.2015</t>
  </si>
  <si>
    <t>Монтаж и демонтаж надувных палаток - 3шт</t>
  </si>
  <si>
    <t>Договор №04 от 11.02.2015</t>
  </si>
  <si>
    <t>11.02.2015-31.12.2015</t>
  </si>
  <si>
    <t>Уборка мусора с урн 7 дн. - 79шт</t>
  </si>
  <si>
    <t>Договор №7б от 02.04.2015</t>
  </si>
  <si>
    <t>02.04.2015-31.12.2015</t>
  </si>
  <si>
    <t>Приобретение баннера с орнаментом (день Оленевода) - 2шт</t>
  </si>
  <si>
    <t>МК №0190300007414000162-0201275-01 от 11.12.2014</t>
  </si>
  <si>
    <t>Содержание детских игровых площадок - 27шт</t>
  </si>
  <si>
    <t>МК №0190300007414000167-0201275-01 от 04.12.2014</t>
  </si>
  <si>
    <t>Содержание и техническое обслуживание пожарных водоемов - 26шт</t>
  </si>
  <si>
    <t>МК №0190300007414000163-0201275-01 от 09.12.2014</t>
  </si>
  <si>
    <t>Содержание автомобильных дорог -29,463км</t>
  </si>
  <si>
    <t>ООО "ФМ"</t>
  </si>
  <si>
    <t>МК №019030000741500003 от 11.03.2015</t>
  </si>
  <si>
    <t>11.03.2015 - 31.12.2015</t>
  </si>
  <si>
    <t>Проведение фейерверка в п.Тазовский - 901 выстрелов</t>
  </si>
  <si>
    <t>МК №Т31.00006.03.2015 от 01.01.2015</t>
  </si>
  <si>
    <t>Теплоснабжение пожарных водоемов - 421,661Гкал/час</t>
  </si>
  <si>
    <t>03</t>
  </si>
  <si>
    <t>5.1</t>
  </si>
  <si>
    <t>поселок Тазовский</t>
  </si>
  <si>
    <t>01.01.2015</t>
  </si>
  <si>
    <t>Т31.00005.06.2015</t>
  </si>
  <si>
    <t>1.2</t>
  </si>
  <si>
    <t>1.1</t>
  </si>
  <si>
    <t>0190300007414000042-0201275-01</t>
  </si>
  <si>
    <t>3.1</t>
  </si>
  <si>
    <t>0190300007414000165-0201275-01</t>
  </si>
  <si>
    <t>3.2</t>
  </si>
  <si>
    <t>0190300007414000166-0201275-01</t>
  </si>
  <si>
    <t>4.1</t>
  </si>
  <si>
    <t>63-5-65-3004/15</t>
  </si>
  <si>
    <t>Проведение праздничных мероприятий</t>
  </si>
  <si>
    <t>5.1.1</t>
  </si>
  <si>
    <t>0190300007414000177-0201275-01</t>
  </si>
  <si>
    <t>5.1.2</t>
  </si>
  <si>
    <t>5.1.3</t>
  </si>
  <si>
    <t>17-р</t>
  </si>
  <si>
    <t>5.1.4</t>
  </si>
  <si>
    <t>0190300007414000169-0201275-01</t>
  </si>
  <si>
    <t>5.1.5</t>
  </si>
  <si>
    <t>5.1.6</t>
  </si>
  <si>
    <t>5.1.7</t>
  </si>
  <si>
    <t>9007-1</t>
  </si>
  <si>
    <t>5.1.8</t>
  </si>
  <si>
    <t>5.1.9</t>
  </si>
  <si>
    <t>01</t>
  </si>
  <si>
    <t>5.1.10</t>
  </si>
  <si>
    <t>9007-2</t>
  </si>
  <si>
    <t>5.1.11</t>
  </si>
  <si>
    <t>9007-3</t>
  </si>
  <si>
    <t>5.1.12</t>
  </si>
  <si>
    <t>9007-4</t>
  </si>
  <si>
    <t>5.1.13</t>
  </si>
  <si>
    <t>9007-5</t>
  </si>
  <si>
    <t>5.1.14</t>
  </si>
  <si>
    <t>9007-6</t>
  </si>
  <si>
    <t>5.1.15</t>
  </si>
  <si>
    <t>9007-7</t>
  </si>
  <si>
    <t>5.1.16</t>
  </si>
  <si>
    <t>9007-8</t>
  </si>
  <si>
    <t>5.1.17</t>
  </si>
  <si>
    <t>23</t>
  </si>
  <si>
    <t>5.1.18</t>
  </si>
  <si>
    <t>04/03-2015/59700</t>
  </si>
  <si>
    <t>5.1.19</t>
  </si>
  <si>
    <t>№А81-2395/2014</t>
  </si>
  <si>
    <t>5.1.20</t>
  </si>
  <si>
    <t>5б</t>
  </si>
  <si>
    <t>5.1.21</t>
  </si>
  <si>
    <t>4б</t>
  </si>
  <si>
    <t>5.1.22</t>
  </si>
  <si>
    <t>6б</t>
  </si>
  <si>
    <t>5.1.23</t>
  </si>
  <si>
    <t>0190300007415000002-0201275-01</t>
  </si>
  <si>
    <t>5.1.24</t>
  </si>
  <si>
    <t>10</t>
  </si>
  <si>
    <t>5.1.25</t>
  </si>
  <si>
    <t>7б</t>
  </si>
  <si>
    <t>5.1.26</t>
  </si>
  <si>
    <t>019030000741500003</t>
  </si>
  <si>
    <t>5.2</t>
  </si>
  <si>
    <t>Санитарная очистка территории</t>
  </si>
  <si>
    <t>5.2.1</t>
  </si>
  <si>
    <t>0190300007415000001-0201275-01</t>
  </si>
  <si>
    <t>5.2.2</t>
  </si>
  <si>
    <t>МК №Т31.00007.06.2015 от 01.01.2015</t>
  </si>
  <si>
    <t>Договор №08/АО/ПХ/2015 от 01.03.2015</t>
  </si>
  <si>
    <t xml:space="preserve">Т31.00007.06.2015 </t>
  </si>
  <si>
    <t>5.3</t>
  </si>
  <si>
    <t>5.3.1</t>
  </si>
  <si>
    <t>5.3.2</t>
  </si>
  <si>
    <t>Содержание первичных средств пожаротушения</t>
  </si>
  <si>
    <t>Т31.00006.06.2015</t>
  </si>
  <si>
    <t>26/03-2015</t>
  </si>
  <si>
    <t>5.3.3</t>
  </si>
  <si>
    <t>0190300007414000167-0201275-01</t>
  </si>
  <si>
    <t>5.3.4</t>
  </si>
  <si>
    <t>Т31.00006.03.2015</t>
  </si>
  <si>
    <t>Очистка территории поселения</t>
  </si>
  <si>
    <t>Установка детских игровых и спортивных площадок</t>
  </si>
  <si>
    <t>0190300007414000162-0201275-01</t>
  </si>
  <si>
    <t>Прочие расходы по благоустройству</t>
  </si>
  <si>
    <t>06/АО/ПХ/2015</t>
  </si>
  <si>
    <t>08/АО/ПХ/2015</t>
  </si>
  <si>
    <t>01.01.2015-31.03.2015</t>
  </si>
  <si>
    <t>0190300007414000170-0201275-01</t>
  </si>
  <si>
    <t>5.4</t>
  </si>
  <si>
    <t>5.4.1</t>
  </si>
  <si>
    <t>5.5</t>
  </si>
  <si>
    <t>5.5.1</t>
  </si>
  <si>
    <t>5.6</t>
  </si>
  <si>
    <t>5.6.1</t>
  </si>
  <si>
    <t>5.6.2</t>
  </si>
  <si>
    <t>5.6.3</t>
  </si>
  <si>
    <t>5.6.4</t>
  </si>
  <si>
    <t>Устройство ледового городка (2014г.)- S=1750кв.м</t>
  </si>
  <si>
    <t>Содержание ледового городка в п.Тазовский - S=1100кв.м</t>
  </si>
  <si>
    <t>ИП Кунах Алексей Викторович</t>
  </si>
  <si>
    <t>Договор 827 от 24.04.2015</t>
  </si>
  <si>
    <t>24.04.2015-31.12.2015</t>
  </si>
  <si>
    <t>Приобретение товара по пожарной безопасности  - 5669шт</t>
  </si>
  <si>
    <t>МК 0190300007415000006-0201275-01 от 15.04.2015</t>
  </si>
  <si>
    <t>15.04.2015-31.12.2015</t>
  </si>
  <si>
    <t>Отлов безнадзорных животных - 120шт</t>
  </si>
  <si>
    <t>МК 0190300007415000051-0201275-01 от 18.05.2015</t>
  </si>
  <si>
    <t>18.05.2015-30.06.2016</t>
  </si>
  <si>
    <t>Техническое обслуживание сетей уличного освещения п.Тазовский с 02.06.15-31.05.16 - 32 улицы</t>
  </si>
  <si>
    <t>МК 0190300007415000010-0201275-01 от 28.04.2015</t>
  </si>
  <si>
    <t>28.04.2015-31.12.2015</t>
  </si>
  <si>
    <t>Ремонт воздушной линии электропередач (ВЛ-0,4 еВ0 по ул.Геофизиков д.22В - д/с "Теремок" - 356м</t>
  </si>
  <si>
    <t>МК 0190300007415000011-0201275-01 от 28.04.2015</t>
  </si>
  <si>
    <t>Ремонт воздушной линии электропередач (ВЛ-0,4 кВ) по ул.Геофизиков (придомовая территория) - 270м</t>
  </si>
  <si>
    <t>МК 0190300007415000044-0201275-01 от 06.05.2015</t>
  </si>
  <si>
    <t>06.05.2015-31.12.2015</t>
  </si>
  <si>
    <t>Содержание и техническое обслуживание туалетных кабинок - 5шт</t>
  </si>
  <si>
    <t>МК 0190300007415000039-0201275-01 от 28.04.2015</t>
  </si>
  <si>
    <t>Ликвидация несанкционированных свалок в п.Тазовский - V=266 400куб.м</t>
  </si>
  <si>
    <t>Договор №17/04 от 01.04.2015</t>
  </si>
  <si>
    <t>Демонтаж конструкций ледового городка и вывоз мусора и снега с территории "Ледового городка в п.Тазовский" - S=1100кв.м</t>
  </si>
  <si>
    <t>01.04.2015-31.12.2015</t>
  </si>
  <si>
    <t>Договор №24/05 от 01.05.2015</t>
  </si>
  <si>
    <t>01.05.2015-31.12.2015</t>
  </si>
  <si>
    <t>по состоянию на  01 июня 2015 года</t>
  </si>
  <si>
    <t>за январь-май 2015 года</t>
  </si>
  <si>
    <t>5.3.5</t>
  </si>
  <si>
    <t>827</t>
  </si>
  <si>
    <t>5.2.3</t>
  </si>
  <si>
    <t>190300007415000006-0201275-01</t>
  </si>
  <si>
    <t>1.3</t>
  </si>
  <si>
    <t>0190300007415000051-0201275-01</t>
  </si>
  <si>
    <t>1.4</t>
  </si>
  <si>
    <t>190300007415000010-0201275-01</t>
  </si>
  <si>
    <t>1.5</t>
  </si>
  <si>
    <t>0190300007415000011-0201275-01</t>
  </si>
  <si>
    <t>5.2.4</t>
  </si>
  <si>
    <t>0190300007415000044-0201275-01</t>
  </si>
  <si>
    <t>5.4.2</t>
  </si>
  <si>
    <t>0190300007415000039-0201275-01</t>
  </si>
  <si>
    <t>5.1.27</t>
  </si>
  <si>
    <t>5.1.28</t>
  </si>
  <si>
    <t>17/04</t>
  </si>
  <si>
    <t>24/05</t>
  </si>
  <si>
    <t>Монтаж и демонтаж баннеров к 9 мая - 14шт</t>
  </si>
  <si>
    <t>договоров по благоустройству территории муниципального образования п.Тазовский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</si>
</sst>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0"/>
    <numFmt numFmtId="186" formatCode="#,##0.0"/>
  </numFmts>
  <fonts count="5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53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4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65" applyNumberFormat="1" applyFont="1" applyFill="1" applyBorder="1" applyAlignment="1">
      <alignment horizontal="center" vertical="center" wrapText="1"/>
    </xf>
    <xf numFmtId="4" fontId="8" fillId="0" borderId="10" xfId="64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>
      <alignment vertical="center" wrapText="1"/>
    </xf>
    <xf numFmtId="0" fontId="1" fillId="0" borderId="10" xfId="53" applyNumberFormat="1" applyFont="1" applyFill="1" applyBorder="1" applyAlignment="1">
      <alignment vertical="center" wrapText="1"/>
      <protection/>
    </xf>
    <xf numFmtId="14" fontId="2" fillId="0" borderId="10" xfId="53" applyNumberFormat="1" applyFont="1" applyFill="1" applyBorder="1" applyAlignment="1">
      <alignment horizontal="center" vertical="center" wrapText="1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left" vertical="center"/>
    </xf>
    <xf numFmtId="4" fontId="11" fillId="11" borderId="10" xfId="0" applyNumberFormat="1" applyFont="1" applyFill="1" applyBorder="1" applyAlignment="1">
      <alignment horizontal="center" vertical="center" wrapText="1"/>
    </xf>
    <xf numFmtId="0" fontId="12" fillId="11" borderId="0" xfId="0" applyFont="1" applyFill="1" applyAlignment="1">
      <alignment horizontal="left"/>
    </xf>
    <xf numFmtId="49" fontId="9" fillId="11" borderId="10" xfId="53" applyNumberFormat="1" applyFont="1" applyFill="1" applyBorder="1" applyAlignment="1">
      <alignment horizontal="center" vertical="center" wrapText="1"/>
      <protection/>
    </xf>
    <xf numFmtId="0" fontId="11" fillId="11" borderId="1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49" fontId="9" fillId="11" borderId="10" xfId="0" applyNumberFormat="1" applyFont="1" applyFill="1" applyBorder="1" applyAlignment="1">
      <alignment horizontal="center" vertical="center"/>
    </xf>
    <xf numFmtId="4" fontId="8" fillId="11" borderId="10" xfId="64" applyNumberFormat="1" applyFont="1" applyFill="1" applyBorder="1" applyAlignment="1">
      <alignment horizontal="center" vertical="center" wrapText="1"/>
    </xf>
    <xf numFmtId="49" fontId="4" fillId="10" borderId="10" xfId="53" applyNumberFormat="1" applyFont="1" applyFill="1" applyBorder="1" applyAlignment="1">
      <alignment horizontal="center" vertical="center"/>
      <protection/>
    </xf>
    <xf numFmtId="0" fontId="2" fillId="10" borderId="10" xfId="53" applyNumberFormat="1" applyFont="1" applyFill="1" applyBorder="1" applyAlignment="1">
      <alignment horizontal="center" vertical="center" wrapText="1"/>
      <protection/>
    </xf>
    <xf numFmtId="4" fontId="8" fillId="10" borderId="10" xfId="53" applyNumberFormat="1" applyFont="1" applyFill="1" applyBorder="1" applyAlignment="1">
      <alignment horizontal="center" vertical="center" wrapText="1"/>
      <protection/>
    </xf>
    <xf numFmtId="0" fontId="0" fillId="10" borderId="0" xfId="0" applyFill="1" applyAlignment="1">
      <alignment/>
    </xf>
    <xf numFmtId="49" fontId="8" fillId="0" borderId="10" xfId="53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vertical="center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Alignment="1">
      <alignment/>
    </xf>
    <xf numFmtId="49" fontId="15" fillId="1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4" fontId="10" fillId="10" borderId="10" xfId="53" applyNumberFormat="1" applyFont="1" applyFill="1" applyBorder="1" applyAlignment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/>
    </xf>
    <xf numFmtId="4" fontId="8" fillId="0" borderId="10" xfId="65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0" fontId="2" fillId="0" borderId="14" xfId="5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53" fillId="0" borderId="0" xfId="0" applyFont="1" applyAlignment="1">
      <alignment/>
    </xf>
    <xf numFmtId="0" fontId="15" fillId="10" borderId="12" xfId="53" applyNumberFormat="1" applyFont="1" applyFill="1" applyBorder="1" applyAlignment="1">
      <alignment horizontal="left" vertical="center" wrapText="1"/>
      <protection/>
    </xf>
    <xf numFmtId="0" fontId="15" fillId="10" borderId="15" xfId="53" applyNumberFormat="1" applyFont="1" applyFill="1" applyBorder="1" applyAlignment="1">
      <alignment horizontal="left" vertical="center" wrapText="1"/>
      <protection/>
    </xf>
    <xf numFmtId="0" fontId="15" fillId="10" borderId="14" xfId="53" applyNumberFormat="1" applyFont="1" applyFill="1" applyBorder="1" applyAlignment="1">
      <alignment horizontal="left" vertical="center" wrapText="1"/>
      <protection/>
    </xf>
    <xf numFmtId="0" fontId="3" fillId="11" borderId="12" xfId="53" applyNumberFormat="1" applyFont="1" applyFill="1" applyBorder="1" applyAlignment="1">
      <alignment horizontal="left" vertical="center" wrapText="1"/>
      <protection/>
    </xf>
    <xf numFmtId="0" fontId="3" fillId="11" borderId="15" xfId="53" applyNumberFormat="1" applyFont="1" applyFill="1" applyBorder="1" applyAlignment="1">
      <alignment horizontal="left" vertical="center" wrapText="1"/>
      <protection/>
    </xf>
    <xf numFmtId="0" fontId="3" fillId="11" borderId="14" xfId="53" applyNumberFormat="1" applyFont="1" applyFill="1" applyBorder="1" applyAlignment="1">
      <alignment horizontal="left" vertical="center" wrapText="1"/>
      <protection/>
    </xf>
    <xf numFmtId="0" fontId="14" fillId="10" borderId="12" xfId="53" applyNumberFormat="1" applyFont="1" applyFill="1" applyBorder="1" applyAlignment="1">
      <alignment horizontal="left" vertical="center" wrapText="1"/>
      <protection/>
    </xf>
    <xf numFmtId="0" fontId="14" fillId="10" borderId="15" xfId="53" applyNumberFormat="1" applyFont="1" applyFill="1" applyBorder="1" applyAlignment="1">
      <alignment horizontal="left" vertical="center" wrapText="1"/>
      <protection/>
    </xf>
    <xf numFmtId="0" fontId="14" fillId="10" borderId="14" xfId="53" applyNumberFormat="1" applyFont="1" applyFill="1" applyBorder="1" applyAlignment="1">
      <alignment horizontal="left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3" fillId="11" borderId="12" xfId="0" applyNumberFormat="1" applyFont="1" applyFill="1" applyBorder="1" applyAlignment="1">
      <alignment horizontal="left" vertical="center" wrapText="1"/>
    </xf>
    <xf numFmtId="49" fontId="3" fillId="11" borderId="15" xfId="0" applyNumberFormat="1" applyFont="1" applyFill="1" applyBorder="1" applyAlignment="1">
      <alignment horizontal="left" vertical="center" wrapText="1"/>
    </xf>
    <xf numFmtId="49" fontId="3" fillId="11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1"/>
  <sheetViews>
    <sheetView tabSelected="1" zoomScalePageLayoutView="0" workbookViewId="0" topLeftCell="A7">
      <selection activeCell="D1" sqref="D1:F5"/>
    </sheetView>
  </sheetViews>
  <sheetFormatPr defaultColWidth="9.140625" defaultRowHeight="12.75"/>
  <cols>
    <col min="1" max="1" width="5.00390625" style="6" customWidth="1"/>
    <col min="2" max="2" width="38.8515625" style="6" customWidth="1"/>
    <col min="3" max="3" width="31.140625" style="6" customWidth="1"/>
    <col min="4" max="4" width="17.28125" style="6" customWidth="1"/>
    <col min="5" max="5" width="22.8515625" style="6" customWidth="1"/>
    <col min="6" max="6" width="27.7109375" style="6" customWidth="1"/>
    <col min="7" max="16384" width="9.140625" style="6" customWidth="1"/>
  </cols>
  <sheetData>
    <row r="1" spans="1:6" ht="18" hidden="1">
      <c r="A1" s="4"/>
      <c r="D1" s="84"/>
      <c r="E1" s="84"/>
      <c r="F1" s="84"/>
    </row>
    <row r="2" spans="1:6" ht="18" hidden="1">
      <c r="A2" s="4"/>
      <c r="D2" s="84"/>
      <c r="E2" s="84"/>
      <c r="F2" s="84"/>
    </row>
    <row r="3" spans="1:6" ht="18" hidden="1">
      <c r="A3" s="4"/>
      <c r="D3" s="84"/>
      <c r="E3" s="84"/>
      <c r="F3" s="84"/>
    </row>
    <row r="4" spans="1:6" ht="18" hidden="1">
      <c r="A4" s="4"/>
      <c r="D4" s="84"/>
      <c r="E4" s="84"/>
      <c r="F4" s="84"/>
    </row>
    <row r="5" spans="4:10" ht="18" hidden="1">
      <c r="D5" s="85"/>
      <c r="E5" s="85"/>
      <c r="F5" s="85"/>
      <c r="J5" s="3"/>
    </row>
    <row r="6" spans="1:6" ht="18" hidden="1">
      <c r="A6" s="4"/>
      <c r="F6" s="3"/>
    </row>
    <row r="7" spans="1:6" ht="18">
      <c r="A7" s="4"/>
      <c r="F7" s="3"/>
    </row>
    <row r="8" ht="18">
      <c r="A8" s="5"/>
    </row>
    <row r="9" spans="1:6" ht="18">
      <c r="A9" s="83" t="s">
        <v>0</v>
      </c>
      <c r="B9" s="83"/>
      <c r="C9" s="83"/>
      <c r="D9" s="83"/>
      <c r="E9" s="83"/>
      <c r="F9" s="83"/>
    </row>
    <row r="10" spans="1:6" ht="18">
      <c r="A10" s="83" t="s">
        <v>304</v>
      </c>
      <c r="B10" s="83"/>
      <c r="C10" s="83"/>
      <c r="D10" s="83"/>
      <c r="E10" s="83"/>
      <c r="F10" s="83"/>
    </row>
    <row r="11" spans="1:6" ht="18">
      <c r="A11" s="83"/>
      <c r="B11" s="83"/>
      <c r="C11" s="83"/>
      <c r="D11" s="83"/>
      <c r="E11" s="83"/>
      <c r="F11" s="83"/>
    </row>
    <row r="12" spans="1:6" ht="25.5" customHeight="1" hidden="1">
      <c r="A12" s="83"/>
      <c r="B12" s="83"/>
      <c r="C12" s="83"/>
      <c r="D12" s="83"/>
      <c r="E12" s="83"/>
      <c r="F12" s="83"/>
    </row>
    <row r="13" spans="1:20" ht="18">
      <c r="A13" s="83" t="s">
        <v>283</v>
      </c>
      <c r="B13" s="83"/>
      <c r="C13" s="83"/>
      <c r="D13" s="83"/>
      <c r="E13" s="83"/>
      <c r="F13" s="8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ht="18">
      <c r="A14" s="1"/>
    </row>
    <row r="15" spans="1:6" ht="106.5" customHeight="1">
      <c r="A15" s="12" t="s">
        <v>2</v>
      </c>
      <c r="B15" s="12" t="s">
        <v>20</v>
      </c>
      <c r="C15" s="12" t="s">
        <v>15</v>
      </c>
      <c r="D15" s="12" t="s">
        <v>10</v>
      </c>
      <c r="E15" s="12" t="s">
        <v>12</v>
      </c>
      <c r="F15" s="12" t="s">
        <v>3</v>
      </c>
    </row>
    <row r="16" spans="1:6" ht="12.75">
      <c r="A16" s="7">
        <v>1</v>
      </c>
      <c r="B16" s="11">
        <f>1+A16</f>
        <v>2</v>
      </c>
      <c r="C16" s="11">
        <f>1+B16</f>
        <v>3</v>
      </c>
      <c r="D16" s="11">
        <f>1+C16</f>
        <v>4</v>
      </c>
      <c r="E16" s="11">
        <f>1+D16</f>
        <v>5</v>
      </c>
      <c r="F16" s="11">
        <f>1+E16</f>
        <v>6</v>
      </c>
    </row>
    <row r="17" spans="1:6" ht="39" customHeight="1">
      <c r="A17" s="27">
        <v>1</v>
      </c>
      <c r="B17" s="27" t="s">
        <v>38</v>
      </c>
      <c r="C17" s="8" t="s">
        <v>39</v>
      </c>
      <c r="D17" s="15">
        <v>588750.02</v>
      </c>
      <c r="E17" s="8" t="s">
        <v>40</v>
      </c>
      <c r="F17" s="8" t="s">
        <v>41</v>
      </c>
    </row>
    <row r="18" spans="1:6" ht="30.75" customHeight="1">
      <c r="A18" s="27">
        <v>2</v>
      </c>
      <c r="B18" s="27" t="s">
        <v>42</v>
      </c>
      <c r="C18" s="8" t="s">
        <v>43</v>
      </c>
      <c r="D18" s="15">
        <v>841164.47</v>
      </c>
      <c r="E18" s="8" t="s">
        <v>44</v>
      </c>
      <c r="F18" s="8" t="s">
        <v>47</v>
      </c>
    </row>
    <row r="19" spans="1:6" ht="31.5" customHeight="1">
      <c r="A19" s="27">
        <v>3</v>
      </c>
      <c r="B19" s="27" t="s">
        <v>42</v>
      </c>
      <c r="C19" s="8" t="s">
        <v>45</v>
      </c>
      <c r="D19" s="15">
        <v>5574985.02</v>
      </c>
      <c r="E19" s="8" t="s">
        <v>44</v>
      </c>
      <c r="F19" s="8" t="s">
        <v>46</v>
      </c>
    </row>
    <row r="20" spans="1:6" ht="26.25">
      <c r="A20" s="31">
        <v>4</v>
      </c>
      <c r="B20" s="31" t="s">
        <v>48</v>
      </c>
      <c r="C20" s="7" t="s">
        <v>49</v>
      </c>
      <c r="D20" s="32">
        <v>344340.13</v>
      </c>
      <c r="E20" s="8" t="s">
        <v>44</v>
      </c>
      <c r="F20" s="8" t="s">
        <v>50</v>
      </c>
    </row>
    <row r="21" spans="1:6" ht="13.5">
      <c r="A21" s="31">
        <v>5</v>
      </c>
      <c r="B21" s="31" t="s">
        <v>51</v>
      </c>
      <c r="C21" s="33" t="s">
        <v>52</v>
      </c>
      <c r="D21" s="32">
        <v>72000</v>
      </c>
      <c r="E21" s="10" t="s">
        <v>40</v>
      </c>
      <c r="F21" s="8" t="s">
        <v>53</v>
      </c>
    </row>
    <row r="22" spans="1:6" ht="102">
      <c r="A22" s="31">
        <v>6</v>
      </c>
      <c r="B22" s="35" t="s">
        <v>57</v>
      </c>
      <c r="C22" s="7" t="s">
        <v>54</v>
      </c>
      <c r="D22" s="32">
        <v>54000</v>
      </c>
      <c r="E22" s="10" t="s">
        <v>56</v>
      </c>
      <c r="F22" s="34" t="s">
        <v>55</v>
      </c>
    </row>
    <row r="23" spans="1:6" ht="26.25">
      <c r="A23" s="27">
        <v>7</v>
      </c>
      <c r="B23" s="31" t="s">
        <v>58</v>
      </c>
      <c r="C23" s="7" t="s">
        <v>59</v>
      </c>
      <c r="D23" s="32">
        <v>267787.08</v>
      </c>
      <c r="E23" s="10" t="s">
        <v>60</v>
      </c>
      <c r="F23" s="79" t="s">
        <v>257</v>
      </c>
    </row>
    <row r="24" spans="1:6" ht="26.25">
      <c r="A24" s="27">
        <v>8</v>
      </c>
      <c r="B24" s="31" t="s">
        <v>61</v>
      </c>
      <c r="C24" s="7" t="s">
        <v>62</v>
      </c>
      <c r="D24" s="32">
        <v>5500</v>
      </c>
      <c r="E24" s="10" t="s">
        <v>40</v>
      </c>
      <c r="F24" s="8" t="s">
        <v>63</v>
      </c>
    </row>
    <row r="25" spans="1:6" ht="39">
      <c r="A25" s="27">
        <v>9</v>
      </c>
      <c r="B25" s="31" t="s">
        <v>64</v>
      </c>
      <c r="C25" s="7" t="s">
        <v>65</v>
      </c>
      <c r="D25" s="32">
        <v>595357.2</v>
      </c>
      <c r="E25" s="10" t="s">
        <v>66</v>
      </c>
      <c r="F25" s="8" t="s">
        <v>67</v>
      </c>
    </row>
    <row r="26" spans="1:6" ht="26.25">
      <c r="A26" s="31">
        <v>10</v>
      </c>
      <c r="B26" s="31" t="s">
        <v>68</v>
      </c>
      <c r="C26" s="7" t="s">
        <v>69</v>
      </c>
      <c r="D26" s="32">
        <v>41450.8</v>
      </c>
      <c r="E26" s="10" t="s">
        <v>70</v>
      </c>
      <c r="F26" s="8" t="s">
        <v>75</v>
      </c>
    </row>
    <row r="27" spans="1:6" ht="26.25">
      <c r="A27" s="31">
        <v>11</v>
      </c>
      <c r="B27" s="31" t="s">
        <v>68</v>
      </c>
      <c r="C27" s="7" t="s">
        <v>71</v>
      </c>
      <c r="D27" s="32">
        <v>46034</v>
      </c>
      <c r="E27" s="10" t="s">
        <v>70</v>
      </c>
      <c r="F27" s="8" t="s">
        <v>72</v>
      </c>
    </row>
    <row r="28" spans="1:6" ht="26.25">
      <c r="A28" s="31">
        <v>12</v>
      </c>
      <c r="B28" s="31" t="s">
        <v>68</v>
      </c>
      <c r="C28" s="7" t="s">
        <v>73</v>
      </c>
      <c r="D28" s="32">
        <v>48547.15</v>
      </c>
      <c r="E28" s="10" t="s">
        <v>70</v>
      </c>
      <c r="F28" s="8" t="s">
        <v>74</v>
      </c>
    </row>
    <row r="29" spans="1:6" ht="26.25">
      <c r="A29" s="27">
        <v>13</v>
      </c>
      <c r="B29" s="31" t="s">
        <v>76</v>
      </c>
      <c r="C29" s="7" t="s">
        <v>77</v>
      </c>
      <c r="D29" s="32">
        <v>30000</v>
      </c>
      <c r="E29" s="10" t="s">
        <v>78</v>
      </c>
      <c r="F29" s="8" t="s">
        <v>79</v>
      </c>
    </row>
    <row r="30" spans="1:6" ht="26.25">
      <c r="A30" s="27">
        <v>14</v>
      </c>
      <c r="B30" s="31" t="s">
        <v>80</v>
      </c>
      <c r="C30" s="7" t="s">
        <v>81</v>
      </c>
      <c r="D30" s="32">
        <v>2506855.24</v>
      </c>
      <c r="E30" s="10" t="s">
        <v>82</v>
      </c>
      <c r="F30" s="8" t="s">
        <v>85</v>
      </c>
    </row>
    <row r="31" spans="1:6" ht="26.25">
      <c r="A31" s="27">
        <v>15</v>
      </c>
      <c r="B31" s="31" t="s">
        <v>83</v>
      </c>
      <c r="C31" s="7" t="s">
        <v>84</v>
      </c>
      <c r="D31" s="32">
        <v>683439.34</v>
      </c>
      <c r="E31" s="10" t="s">
        <v>44</v>
      </c>
      <c r="F31" s="8" t="s">
        <v>87</v>
      </c>
    </row>
    <row r="32" spans="1:6" ht="26.25">
      <c r="A32" s="31">
        <v>16</v>
      </c>
      <c r="B32" s="31" t="s">
        <v>58</v>
      </c>
      <c r="C32" s="7" t="s">
        <v>86</v>
      </c>
      <c r="D32" s="32">
        <v>599832.93</v>
      </c>
      <c r="E32" s="10" t="s">
        <v>44</v>
      </c>
      <c r="F32" s="8" t="s">
        <v>88</v>
      </c>
    </row>
    <row r="33" spans="1:6" ht="26.25">
      <c r="A33" s="31">
        <v>17</v>
      </c>
      <c r="B33" s="31" t="s">
        <v>76</v>
      </c>
      <c r="C33" s="7" t="s">
        <v>89</v>
      </c>
      <c r="D33" s="32">
        <v>49000</v>
      </c>
      <c r="E33" s="10" t="s">
        <v>90</v>
      </c>
      <c r="F33" s="8" t="s">
        <v>91</v>
      </c>
    </row>
    <row r="34" spans="1:6" ht="26.25">
      <c r="A34" s="31">
        <v>18</v>
      </c>
      <c r="B34" s="31" t="s">
        <v>76</v>
      </c>
      <c r="C34" s="7" t="s">
        <v>92</v>
      </c>
      <c r="D34" s="32">
        <v>74000</v>
      </c>
      <c r="E34" s="10" t="s">
        <v>90</v>
      </c>
      <c r="F34" s="8" t="s">
        <v>93</v>
      </c>
    </row>
    <row r="35" spans="1:6" ht="26.25">
      <c r="A35" s="27">
        <v>19</v>
      </c>
      <c r="B35" s="31" t="s">
        <v>76</v>
      </c>
      <c r="C35" s="7" t="s">
        <v>94</v>
      </c>
      <c r="D35" s="32">
        <v>74000</v>
      </c>
      <c r="E35" s="10" t="s">
        <v>90</v>
      </c>
      <c r="F35" s="8" t="s">
        <v>93</v>
      </c>
    </row>
    <row r="36" spans="1:6" ht="26.25">
      <c r="A36" s="27">
        <v>20</v>
      </c>
      <c r="B36" s="31" t="s">
        <v>76</v>
      </c>
      <c r="C36" s="7" t="s">
        <v>95</v>
      </c>
      <c r="D36" s="32">
        <v>74000</v>
      </c>
      <c r="E36" s="10" t="s">
        <v>90</v>
      </c>
      <c r="F36" s="8" t="s">
        <v>93</v>
      </c>
    </row>
    <row r="37" spans="1:6" ht="26.25">
      <c r="A37" s="27">
        <v>21</v>
      </c>
      <c r="B37" s="31" t="s">
        <v>76</v>
      </c>
      <c r="C37" s="7" t="s">
        <v>96</v>
      </c>
      <c r="D37" s="32">
        <v>99000</v>
      </c>
      <c r="E37" s="10" t="s">
        <v>90</v>
      </c>
      <c r="F37" s="8" t="s">
        <v>99</v>
      </c>
    </row>
    <row r="38" spans="1:6" ht="26.25">
      <c r="A38" s="31">
        <v>22</v>
      </c>
      <c r="B38" s="31" t="s">
        <v>76</v>
      </c>
      <c r="C38" s="7" t="s">
        <v>98</v>
      </c>
      <c r="D38" s="32">
        <v>74000</v>
      </c>
      <c r="E38" s="10" t="s">
        <v>90</v>
      </c>
      <c r="F38" s="8" t="s">
        <v>97</v>
      </c>
    </row>
    <row r="39" spans="1:6" ht="26.25">
      <c r="A39" s="31">
        <v>23</v>
      </c>
      <c r="B39" s="31" t="s">
        <v>76</v>
      </c>
      <c r="C39" s="7" t="s">
        <v>100</v>
      </c>
      <c r="D39" s="32">
        <v>98000</v>
      </c>
      <c r="E39" s="10" t="s">
        <v>90</v>
      </c>
      <c r="F39" s="8" t="s">
        <v>101</v>
      </c>
    </row>
    <row r="40" spans="1:6" ht="13.5">
      <c r="A40" s="31">
        <v>24</v>
      </c>
      <c r="B40" s="31" t="s">
        <v>102</v>
      </c>
      <c r="C40" s="7" t="s">
        <v>103</v>
      </c>
      <c r="D40" s="32">
        <v>38000</v>
      </c>
      <c r="E40" s="10" t="s">
        <v>104</v>
      </c>
      <c r="F40" s="8" t="s">
        <v>105</v>
      </c>
    </row>
    <row r="41" spans="1:6" ht="39">
      <c r="A41" s="27">
        <v>25</v>
      </c>
      <c r="B41" s="31" t="s">
        <v>106</v>
      </c>
      <c r="C41" s="7" t="s">
        <v>107</v>
      </c>
      <c r="D41" s="32">
        <v>66544.96</v>
      </c>
      <c r="E41" s="10" t="s">
        <v>108</v>
      </c>
      <c r="F41" s="8" t="s">
        <v>109</v>
      </c>
    </row>
    <row r="42" spans="1:6" ht="26.25">
      <c r="A42" s="27">
        <v>26</v>
      </c>
      <c r="B42" s="31" t="s">
        <v>110</v>
      </c>
      <c r="C42" s="7" t="s">
        <v>114</v>
      </c>
      <c r="D42" s="32">
        <v>59700</v>
      </c>
      <c r="E42" s="10" t="s">
        <v>111</v>
      </c>
      <c r="F42" s="8" t="s">
        <v>112</v>
      </c>
    </row>
    <row r="43" spans="1:6" ht="26.25">
      <c r="A43" s="27">
        <v>27</v>
      </c>
      <c r="B43" s="31" t="s">
        <v>113</v>
      </c>
      <c r="C43" s="7" t="s">
        <v>115</v>
      </c>
      <c r="D43" s="32">
        <f>2485567.18+38446.56</f>
        <v>2524013.74</v>
      </c>
      <c r="E43" s="10" t="s">
        <v>116</v>
      </c>
      <c r="F43" s="79" t="s">
        <v>256</v>
      </c>
    </row>
    <row r="44" spans="1:6" ht="26.25">
      <c r="A44" s="31">
        <v>28</v>
      </c>
      <c r="B44" s="31" t="s">
        <v>117</v>
      </c>
      <c r="C44" s="7" t="s">
        <v>118</v>
      </c>
      <c r="D44" s="32">
        <v>397984.08</v>
      </c>
      <c r="E44" s="10" t="s">
        <v>119</v>
      </c>
      <c r="F44" s="8" t="s">
        <v>120</v>
      </c>
    </row>
    <row r="45" spans="1:6" ht="26.25">
      <c r="A45" s="31">
        <v>29</v>
      </c>
      <c r="B45" s="31" t="s">
        <v>42</v>
      </c>
      <c r="C45" s="7" t="s">
        <v>226</v>
      </c>
      <c r="D45" s="32">
        <v>183411.02</v>
      </c>
      <c r="E45" s="10" t="s">
        <v>44</v>
      </c>
      <c r="F45" s="8" t="s">
        <v>121</v>
      </c>
    </row>
    <row r="46" spans="1:6" ht="39">
      <c r="A46" s="31">
        <v>30</v>
      </c>
      <c r="B46" s="31" t="s">
        <v>106</v>
      </c>
      <c r="C46" s="7" t="s">
        <v>227</v>
      </c>
      <c r="D46" s="32">
        <v>33272.48</v>
      </c>
      <c r="E46" s="10" t="s">
        <v>122</v>
      </c>
      <c r="F46" s="8" t="s">
        <v>109</v>
      </c>
    </row>
    <row r="47" spans="1:6" ht="26.25">
      <c r="A47" s="27">
        <v>31</v>
      </c>
      <c r="B47" s="31" t="s">
        <v>68</v>
      </c>
      <c r="C47" s="7" t="s">
        <v>123</v>
      </c>
      <c r="D47" s="32">
        <v>41451</v>
      </c>
      <c r="E47" s="10" t="s">
        <v>111</v>
      </c>
      <c r="F47" s="8" t="s">
        <v>124</v>
      </c>
    </row>
    <row r="48" spans="1:6" ht="26.25">
      <c r="A48" s="27">
        <v>32</v>
      </c>
      <c r="B48" s="31" t="s">
        <v>68</v>
      </c>
      <c r="C48" s="7" t="s">
        <v>127</v>
      </c>
      <c r="D48" s="32">
        <v>50908.96</v>
      </c>
      <c r="E48" s="10" t="s">
        <v>111</v>
      </c>
      <c r="F48" s="8" t="s">
        <v>128</v>
      </c>
    </row>
    <row r="49" spans="1:6" ht="26.25">
      <c r="A49" s="27">
        <v>33</v>
      </c>
      <c r="B49" s="31" t="s">
        <v>68</v>
      </c>
      <c r="C49" s="7" t="s">
        <v>125</v>
      </c>
      <c r="D49" s="32">
        <v>34034</v>
      </c>
      <c r="E49" s="10" t="s">
        <v>111</v>
      </c>
      <c r="F49" s="8" t="s">
        <v>126</v>
      </c>
    </row>
    <row r="50" spans="1:6" ht="39">
      <c r="A50" s="31">
        <v>34</v>
      </c>
      <c r="B50" s="31" t="s">
        <v>131</v>
      </c>
      <c r="C50" s="7" t="s">
        <v>129</v>
      </c>
      <c r="D50" s="32">
        <v>3362775.45</v>
      </c>
      <c r="E50" s="10" t="s">
        <v>119</v>
      </c>
      <c r="F50" s="8" t="s">
        <v>130</v>
      </c>
    </row>
    <row r="51" spans="1:6" ht="26.25">
      <c r="A51" s="31">
        <v>35</v>
      </c>
      <c r="B51" s="31" t="s">
        <v>132</v>
      </c>
      <c r="C51" s="7" t="s">
        <v>133</v>
      </c>
      <c r="D51" s="32">
        <v>99995</v>
      </c>
      <c r="E51" s="10" t="s">
        <v>44</v>
      </c>
      <c r="F51" s="8" t="s">
        <v>134</v>
      </c>
    </row>
    <row r="52" spans="1:6" ht="52.5">
      <c r="A52" s="31">
        <v>36</v>
      </c>
      <c r="B52" s="31" t="s">
        <v>131</v>
      </c>
      <c r="C52" s="7" t="s">
        <v>135</v>
      </c>
      <c r="D52" s="32">
        <v>5217684.72</v>
      </c>
      <c r="E52" s="10" t="s">
        <v>44</v>
      </c>
      <c r="F52" s="8" t="s">
        <v>136</v>
      </c>
    </row>
    <row r="53" spans="1:6" ht="26.25">
      <c r="A53" s="27">
        <v>37</v>
      </c>
      <c r="B53" s="31" t="s">
        <v>58</v>
      </c>
      <c r="C53" s="7" t="s">
        <v>137</v>
      </c>
      <c r="D53" s="32">
        <v>99995.43</v>
      </c>
      <c r="E53" s="10" t="s">
        <v>138</v>
      </c>
      <c r="F53" s="8" t="s">
        <v>139</v>
      </c>
    </row>
    <row r="54" spans="1:6" ht="26.25">
      <c r="A54" s="27">
        <v>38</v>
      </c>
      <c r="B54" s="31" t="s">
        <v>58</v>
      </c>
      <c r="C54" s="7" t="s">
        <v>140</v>
      </c>
      <c r="D54" s="32">
        <v>36712.88</v>
      </c>
      <c r="E54" s="10" t="s">
        <v>141</v>
      </c>
      <c r="F54" s="8" t="s">
        <v>142</v>
      </c>
    </row>
    <row r="55" spans="1:6" ht="39">
      <c r="A55" s="27">
        <v>39</v>
      </c>
      <c r="B55" s="31" t="s">
        <v>68</v>
      </c>
      <c r="C55" s="7" t="s">
        <v>143</v>
      </c>
      <c r="D55" s="32">
        <v>49090</v>
      </c>
      <c r="E55" s="10" t="s">
        <v>144</v>
      </c>
      <c r="F55" s="8" t="s">
        <v>145</v>
      </c>
    </row>
    <row r="56" spans="1:6" ht="26.25">
      <c r="A56" s="31">
        <v>40</v>
      </c>
      <c r="B56" s="31" t="s">
        <v>83</v>
      </c>
      <c r="C56" s="7" t="s">
        <v>146</v>
      </c>
      <c r="D56" s="32">
        <v>3818594.34</v>
      </c>
      <c r="E56" s="10" t="s">
        <v>44</v>
      </c>
      <c r="F56" s="8" t="s">
        <v>147</v>
      </c>
    </row>
    <row r="57" spans="1:6" ht="39">
      <c r="A57" s="31">
        <v>41</v>
      </c>
      <c r="B57" s="31" t="s">
        <v>83</v>
      </c>
      <c r="C57" s="7" t="s">
        <v>148</v>
      </c>
      <c r="D57" s="32">
        <v>2845865.88</v>
      </c>
      <c r="E57" s="10" t="s">
        <v>44</v>
      </c>
      <c r="F57" s="8" t="s">
        <v>149</v>
      </c>
    </row>
    <row r="58" spans="1:6" ht="26.25" hidden="1">
      <c r="A58" s="31">
        <v>42</v>
      </c>
      <c r="B58" s="31" t="s">
        <v>131</v>
      </c>
      <c r="C58" s="7" t="s">
        <v>150</v>
      </c>
      <c r="D58" s="32"/>
      <c r="E58" s="10" t="s">
        <v>44</v>
      </c>
      <c r="F58" s="8" t="s">
        <v>151</v>
      </c>
    </row>
    <row r="59" spans="1:6" ht="26.25">
      <c r="A59" s="27">
        <v>43</v>
      </c>
      <c r="B59" s="31" t="s">
        <v>152</v>
      </c>
      <c r="C59" s="7" t="s">
        <v>153</v>
      </c>
      <c r="D59" s="32">
        <v>225000</v>
      </c>
      <c r="E59" s="10" t="s">
        <v>154</v>
      </c>
      <c r="F59" s="8" t="s">
        <v>155</v>
      </c>
    </row>
    <row r="60" spans="1:6" ht="26.25">
      <c r="A60" s="27">
        <v>44</v>
      </c>
      <c r="B60" s="31" t="s">
        <v>42</v>
      </c>
      <c r="C60" s="7" t="s">
        <v>156</v>
      </c>
      <c r="D60" s="32">
        <v>2356056.18</v>
      </c>
      <c r="E60" s="10" t="s">
        <v>44</v>
      </c>
      <c r="F60" s="8" t="s">
        <v>157</v>
      </c>
    </row>
    <row r="61" spans="1:6" ht="39">
      <c r="A61" s="27">
        <v>45</v>
      </c>
      <c r="B61" s="31" t="s">
        <v>258</v>
      </c>
      <c r="C61" s="7" t="s">
        <v>259</v>
      </c>
      <c r="D61" s="32">
        <v>99985</v>
      </c>
      <c r="E61" s="10" t="s">
        <v>260</v>
      </c>
      <c r="F61" s="8" t="s">
        <v>261</v>
      </c>
    </row>
    <row r="62" spans="1:6" ht="26.25">
      <c r="A62" s="31">
        <v>46</v>
      </c>
      <c r="B62" s="31" t="s">
        <v>117</v>
      </c>
      <c r="C62" s="7" t="s">
        <v>262</v>
      </c>
      <c r="D62" s="32">
        <v>461520</v>
      </c>
      <c r="E62" s="10" t="s">
        <v>263</v>
      </c>
      <c r="F62" s="8" t="s">
        <v>264</v>
      </c>
    </row>
    <row r="63" spans="1:6" ht="52.5">
      <c r="A63" s="31">
        <v>47</v>
      </c>
      <c r="B63" s="31" t="s">
        <v>64</v>
      </c>
      <c r="C63" s="7" t="s">
        <v>265</v>
      </c>
      <c r="D63" s="32">
        <v>3625642.8</v>
      </c>
      <c r="E63" s="10" t="s">
        <v>266</v>
      </c>
      <c r="F63" s="8" t="s">
        <v>267</v>
      </c>
    </row>
    <row r="64" spans="1:6" ht="52.5">
      <c r="A64" s="31">
        <v>48</v>
      </c>
      <c r="B64" s="31" t="s">
        <v>64</v>
      </c>
      <c r="C64" s="7" t="s">
        <v>268</v>
      </c>
      <c r="D64" s="32">
        <v>1581133.94</v>
      </c>
      <c r="E64" s="10" t="s">
        <v>269</v>
      </c>
      <c r="F64" s="8" t="s">
        <v>270</v>
      </c>
    </row>
    <row r="65" spans="1:6" ht="52.5">
      <c r="A65" s="27">
        <v>49</v>
      </c>
      <c r="B65" s="31" t="s">
        <v>64</v>
      </c>
      <c r="C65" s="7" t="s">
        <v>271</v>
      </c>
      <c r="D65" s="32">
        <v>1161231.38</v>
      </c>
      <c r="E65" s="10" t="s">
        <v>269</v>
      </c>
      <c r="F65" s="8" t="s">
        <v>272</v>
      </c>
    </row>
    <row r="66" spans="1:6" ht="39">
      <c r="A66" s="27">
        <v>50</v>
      </c>
      <c r="B66" s="31" t="s">
        <v>58</v>
      </c>
      <c r="C66" s="7" t="s">
        <v>273</v>
      </c>
      <c r="D66" s="32">
        <v>323529.11</v>
      </c>
      <c r="E66" s="10" t="s">
        <v>274</v>
      </c>
      <c r="F66" s="8" t="s">
        <v>275</v>
      </c>
    </row>
    <row r="67" spans="1:6" ht="39">
      <c r="A67" s="27">
        <v>51</v>
      </c>
      <c r="B67" s="31" t="s">
        <v>58</v>
      </c>
      <c r="C67" s="7" t="s">
        <v>276</v>
      </c>
      <c r="D67" s="32">
        <v>564017.74</v>
      </c>
      <c r="E67" s="10" t="s">
        <v>269</v>
      </c>
      <c r="F67" s="8" t="s">
        <v>277</v>
      </c>
    </row>
    <row r="68" spans="1:6" ht="52.5">
      <c r="A68" s="31">
        <v>52</v>
      </c>
      <c r="B68" s="31" t="s">
        <v>58</v>
      </c>
      <c r="C68" s="7" t="s">
        <v>278</v>
      </c>
      <c r="D68" s="32">
        <v>99992.02</v>
      </c>
      <c r="E68" s="10" t="s">
        <v>280</v>
      </c>
      <c r="F68" s="8" t="s">
        <v>279</v>
      </c>
    </row>
    <row r="69" spans="1:6" ht="26.25">
      <c r="A69" s="31">
        <v>53</v>
      </c>
      <c r="B69" s="31" t="s">
        <v>58</v>
      </c>
      <c r="C69" s="7" t="s">
        <v>281</v>
      </c>
      <c r="D69" s="32">
        <v>44203.06</v>
      </c>
      <c r="E69" s="10" t="s">
        <v>282</v>
      </c>
      <c r="F69" s="8" t="s">
        <v>303</v>
      </c>
    </row>
    <row r="70" spans="1:6" ht="13.5">
      <c r="A70" s="82" t="s">
        <v>9</v>
      </c>
      <c r="B70" s="82"/>
      <c r="C70" s="82"/>
      <c r="D70" s="80">
        <f>SUM(D17:D69)</f>
        <v>42344388.550000004</v>
      </c>
      <c r="E70" s="28"/>
      <c r="F70" s="29"/>
    </row>
    <row r="71" spans="1:6" ht="13.5">
      <c r="A71" s="25"/>
      <c r="B71" s="25"/>
      <c r="C71" s="36"/>
      <c r="D71" s="30"/>
      <c r="E71" s="28"/>
      <c r="F71" s="29"/>
    </row>
    <row r="72" spans="1:6" ht="13.5">
      <c r="A72" s="25"/>
      <c r="B72" s="25"/>
      <c r="C72" s="36"/>
      <c r="D72" s="30"/>
      <c r="E72" s="28"/>
      <c r="F72" s="29"/>
    </row>
    <row r="73" spans="1:6" ht="13.5">
      <c r="A73" s="25"/>
      <c r="B73" s="25"/>
      <c r="C73" s="36"/>
      <c r="D73" s="30"/>
      <c r="E73" s="28"/>
      <c r="F73" s="29"/>
    </row>
    <row r="74" spans="1:6" ht="13.5">
      <c r="A74" s="25"/>
      <c r="B74" s="25"/>
      <c r="C74" s="36"/>
      <c r="D74" s="30"/>
      <c r="E74" s="28"/>
      <c r="F74" s="29"/>
    </row>
    <row r="75" spans="1:6" ht="13.5">
      <c r="A75" s="25"/>
      <c r="B75" s="25"/>
      <c r="C75" s="36"/>
      <c r="D75" s="30"/>
      <c r="E75" s="28"/>
      <c r="F75" s="29"/>
    </row>
    <row r="76" spans="1:6" ht="13.5">
      <c r="A76" s="25"/>
      <c r="B76" s="25"/>
      <c r="C76" s="36"/>
      <c r="D76" s="30"/>
      <c r="E76" s="28"/>
      <c r="F76" s="29"/>
    </row>
    <row r="77" spans="1:6" ht="13.5">
      <c r="A77" s="25"/>
      <c r="B77" s="25"/>
      <c r="C77" s="36"/>
      <c r="D77" s="30"/>
      <c r="E77" s="28"/>
      <c r="F77" s="29"/>
    </row>
    <row r="78" spans="1:6" ht="13.5">
      <c r="A78" s="25"/>
      <c r="B78" s="25"/>
      <c r="C78" s="36"/>
      <c r="D78" s="30"/>
      <c r="E78" s="28"/>
      <c r="F78" s="29"/>
    </row>
    <row r="79" spans="1:6" ht="13.5">
      <c r="A79" s="25"/>
      <c r="B79" s="25"/>
      <c r="C79" s="36"/>
      <c r="D79" s="30"/>
      <c r="E79" s="28"/>
      <c r="F79" s="29"/>
    </row>
    <row r="80" spans="1:6" ht="13.5">
      <c r="A80" s="25"/>
      <c r="B80" s="25"/>
      <c r="C80" s="36"/>
      <c r="D80" s="30"/>
      <c r="E80" s="28"/>
      <c r="F80" s="29"/>
    </row>
    <row r="81" spans="1:6" ht="13.5">
      <c r="A81" s="25"/>
      <c r="B81" s="25"/>
      <c r="C81" s="36"/>
      <c r="D81" s="30"/>
      <c r="E81" s="28"/>
      <c r="F81" s="29"/>
    </row>
    <row r="82" spans="1:6" ht="13.5">
      <c r="A82" s="25"/>
      <c r="B82" s="25"/>
      <c r="C82" s="36"/>
      <c r="D82" s="30"/>
      <c r="E82" s="28"/>
      <c r="F82" s="29"/>
    </row>
    <row r="83" spans="1:6" ht="13.5">
      <c r="A83" s="25"/>
      <c r="B83" s="25"/>
      <c r="C83" s="36"/>
      <c r="D83" s="30"/>
      <c r="E83" s="28"/>
      <c r="F83" s="29"/>
    </row>
    <row r="84" spans="1:6" ht="13.5">
      <c r="A84" s="25"/>
      <c r="B84" s="25"/>
      <c r="C84" s="36"/>
      <c r="D84" s="30"/>
      <c r="E84" s="28"/>
      <c r="F84" s="29"/>
    </row>
    <row r="85" spans="1:6" ht="13.5">
      <c r="A85" s="25"/>
      <c r="B85" s="25"/>
      <c r="C85" s="36"/>
      <c r="D85" s="30"/>
      <c r="E85" s="28"/>
      <c r="F85" s="29"/>
    </row>
    <row r="86" spans="1:6" ht="13.5">
      <c r="A86" s="25"/>
      <c r="B86" s="25"/>
      <c r="C86" s="36"/>
      <c r="D86" s="30"/>
      <c r="E86" s="28"/>
      <c r="F86" s="29"/>
    </row>
    <row r="87" spans="1:6" ht="13.5">
      <c r="A87" s="25"/>
      <c r="B87" s="25"/>
      <c r="C87" s="36"/>
      <c r="D87" s="30"/>
      <c r="E87" s="28"/>
      <c r="F87" s="29"/>
    </row>
    <row r="88" spans="1:6" ht="13.5">
      <c r="A88" s="25"/>
      <c r="B88" s="25"/>
      <c r="C88" s="36"/>
      <c r="D88" s="30"/>
      <c r="E88" s="28"/>
      <c r="F88" s="29"/>
    </row>
    <row r="89" spans="1:6" ht="13.5">
      <c r="A89" s="25"/>
      <c r="B89" s="25"/>
      <c r="C89" s="36"/>
      <c r="D89" s="30"/>
      <c r="E89" s="28"/>
      <c r="F89" s="29"/>
    </row>
    <row r="90" spans="1:6" ht="13.5">
      <c r="A90" s="25"/>
      <c r="B90" s="25"/>
      <c r="C90" s="36"/>
      <c r="D90" s="30"/>
      <c r="E90" s="28"/>
      <c r="F90" s="29"/>
    </row>
    <row r="91" spans="1:6" ht="13.5">
      <c r="A91" s="25"/>
      <c r="B91" s="25"/>
      <c r="C91" s="36"/>
      <c r="D91" s="30"/>
      <c r="E91" s="28"/>
      <c r="F91" s="29"/>
    </row>
    <row r="92" spans="1:6" ht="13.5">
      <c r="A92" s="25"/>
      <c r="B92" s="25"/>
      <c r="C92" s="36"/>
      <c r="D92" s="30"/>
      <c r="E92" s="28"/>
      <c r="F92" s="29"/>
    </row>
    <row r="93" spans="1:6" ht="13.5">
      <c r="A93" s="25"/>
      <c r="B93" s="25"/>
      <c r="C93" s="36"/>
      <c r="D93" s="30"/>
      <c r="E93" s="28"/>
      <c r="F93" s="29"/>
    </row>
    <row r="94" spans="1:6" ht="13.5">
      <c r="A94" s="25"/>
      <c r="B94" s="25"/>
      <c r="C94" s="36"/>
      <c r="D94" s="30"/>
      <c r="E94" s="28"/>
      <c r="F94" s="29"/>
    </row>
    <row r="95" spans="1:6" ht="13.5">
      <c r="A95" s="25"/>
      <c r="B95" s="25"/>
      <c r="C95" s="36"/>
      <c r="D95" s="30"/>
      <c r="E95" s="28"/>
      <c r="F95" s="29"/>
    </row>
    <row r="96" spans="1:6" ht="13.5">
      <c r="A96" s="25"/>
      <c r="B96" s="25"/>
      <c r="C96" s="36"/>
      <c r="D96" s="30"/>
      <c r="E96" s="28"/>
      <c r="F96" s="29"/>
    </row>
    <row r="97" spans="1:6" ht="13.5">
      <c r="A97" s="25"/>
      <c r="B97" s="25"/>
      <c r="C97" s="36"/>
      <c r="D97" s="30"/>
      <c r="E97" s="28"/>
      <c r="F97" s="29"/>
    </row>
    <row r="98" spans="1:6" ht="13.5">
      <c r="A98" s="25"/>
      <c r="B98" s="25"/>
      <c r="C98" s="36"/>
      <c r="D98" s="30"/>
      <c r="E98" s="28"/>
      <c r="F98" s="29"/>
    </row>
    <row r="99" spans="1:6" ht="13.5">
      <c r="A99" s="25"/>
      <c r="B99" s="25"/>
      <c r="C99" s="36"/>
      <c r="D99" s="30"/>
      <c r="E99" s="28"/>
      <c r="F99" s="29"/>
    </row>
    <row r="100" spans="1:6" ht="13.5">
      <c r="A100" s="25"/>
      <c r="B100" s="25"/>
      <c r="C100" s="36"/>
      <c r="D100" s="30"/>
      <c r="E100" s="28"/>
      <c r="F100" s="29"/>
    </row>
    <row r="101" spans="1:6" ht="13.5">
      <c r="A101" s="25"/>
      <c r="B101" s="25"/>
      <c r="C101" s="36"/>
      <c r="D101" s="30"/>
      <c r="E101" s="28"/>
      <c r="F101" s="29"/>
    </row>
    <row r="102" spans="1:6" ht="13.5">
      <c r="A102" s="25"/>
      <c r="B102" s="25"/>
      <c r="C102" s="36"/>
      <c r="D102" s="30"/>
      <c r="E102" s="28"/>
      <c r="F102" s="29"/>
    </row>
    <row r="103" spans="1:6" ht="13.5">
      <c r="A103" s="25"/>
      <c r="B103" s="25"/>
      <c r="C103" s="36"/>
      <c r="D103" s="30"/>
      <c r="E103" s="28"/>
      <c r="F103" s="29"/>
    </row>
    <row r="104" spans="1:6" ht="13.5">
      <c r="A104" s="25"/>
      <c r="B104" s="25"/>
      <c r="C104" s="36"/>
      <c r="D104" s="30"/>
      <c r="E104" s="28"/>
      <c r="F104" s="29"/>
    </row>
    <row r="105" spans="1:6" ht="13.5">
      <c r="A105" s="25"/>
      <c r="B105" s="25"/>
      <c r="C105" s="36"/>
      <c r="D105" s="30"/>
      <c r="E105" s="28"/>
      <c r="F105" s="29"/>
    </row>
    <row r="106" spans="1:6" ht="13.5">
      <c r="A106" s="25"/>
      <c r="B106" s="25"/>
      <c r="C106" s="36"/>
      <c r="D106" s="30"/>
      <c r="E106" s="28"/>
      <c r="F106" s="29"/>
    </row>
    <row r="107" spans="1:6" ht="13.5">
      <c r="A107" s="25"/>
      <c r="B107" s="25"/>
      <c r="C107" s="36"/>
      <c r="D107" s="30"/>
      <c r="E107" s="28"/>
      <c r="F107" s="29"/>
    </row>
    <row r="108" spans="1:6" ht="13.5">
      <c r="A108" s="25"/>
      <c r="B108" s="25"/>
      <c r="C108" s="36"/>
      <c r="D108" s="30"/>
      <c r="E108" s="28"/>
      <c r="F108" s="29"/>
    </row>
    <row r="109" spans="1:6" ht="13.5">
      <c r="A109" s="25"/>
      <c r="B109" s="25"/>
      <c r="C109" s="36"/>
      <c r="D109" s="30"/>
      <c r="E109" s="28"/>
      <c r="F109" s="29"/>
    </row>
    <row r="110" spans="1:6" ht="13.5">
      <c r="A110" s="25"/>
      <c r="B110" s="25"/>
      <c r="C110" s="36"/>
      <c r="D110" s="30"/>
      <c r="E110" s="28"/>
      <c r="F110" s="29"/>
    </row>
    <row r="111" spans="1:6" ht="13.5">
      <c r="A111" s="25"/>
      <c r="B111" s="25"/>
      <c r="C111" s="36"/>
      <c r="D111" s="30"/>
      <c r="E111" s="28"/>
      <c r="F111" s="29"/>
    </row>
    <row r="112" spans="1:6" ht="13.5">
      <c r="A112" s="25"/>
      <c r="B112" s="25"/>
      <c r="C112" s="36"/>
      <c r="D112" s="30"/>
      <c r="E112" s="28"/>
      <c r="F112" s="29"/>
    </row>
    <row r="113" spans="1:6" ht="13.5">
      <c r="A113" s="25"/>
      <c r="B113" s="25"/>
      <c r="C113" s="36"/>
      <c r="D113" s="30"/>
      <c r="E113" s="28"/>
      <c r="F113" s="29"/>
    </row>
    <row r="114" spans="1:6" ht="13.5">
      <c r="A114" s="25"/>
      <c r="B114" s="25"/>
      <c r="C114" s="36"/>
      <c r="D114" s="30"/>
      <c r="E114" s="28"/>
      <c r="F114" s="29"/>
    </row>
    <row r="115" spans="1:6" ht="13.5">
      <c r="A115" s="25"/>
      <c r="B115" s="25"/>
      <c r="C115" s="36"/>
      <c r="D115" s="30"/>
      <c r="E115" s="28"/>
      <c r="F115" s="29"/>
    </row>
    <row r="116" spans="1:6" ht="13.5">
      <c r="A116" s="25"/>
      <c r="B116" s="25"/>
      <c r="C116" s="36"/>
      <c r="D116" s="30"/>
      <c r="E116" s="28"/>
      <c r="F116" s="29"/>
    </row>
    <row r="117" spans="1:6" ht="13.5">
      <c r="A117" s="25"/>
      <c r="B117" s="25"/>
      <c r="C117" s="36"/>
      <c r="D117" s="30"/>
      <c r="E117" s="28"/>
      <c r="F117" s="29"/>
    </row>
    <row r="118" spans="1:6" ht="13.5">
      <c r="A118" s="25"/>
      <c r="B118" s="25"/>
      <c r="C118" s="36"/>
      <c r="D118" s="30"/>
      <c r="E118" s="28"/>
      <c r="F118" s="29"/>
    </row>
    <row r="119" spans="1:6" ht="13.5">
      <c r="A119" s="25"/>
      <c r="B119" s="25"/>
      <c r="C119" s="36"/>
      <c r="D119" s="30"/>
      <c r="E119" s="28"/>
      <c r="F119" s="29"/>
    </row>
    <row r="120" spans="1:6" ht="13.5">
      <c r="A120" s="25"/>
      <c r="B120" s="25"/>
      <c r="C120" s="36"/>
      <c r="D120" s="30"/>
      <c r="E120" s="28"/>
      <c r="F120" s="29"/>
    </row>
    <row r="121" spans="1:6" ht="13.5">
      <c r="A121" s="25"/>
      <c r="B121" s="25"/>
      <c r="C121" s="36"/>
      <c r="D121" s="30"/>
      <c r="E121" s="28"/>
      <c r="F121" s="29"/>
    </row>
    <row r="122" spans="1:6" ht="13.5">
      <c r="A122" s="25"/>
      <c r="B122" s="25"/>
      <c r="C122" s="36"/>
      <c r="D122" s="30"/>
      <c r="E122" s="28"/>
      <c r="F122" s="29"/>
    </row>
    <row r="123" spans="1:6" ht="13.5">
      <c r="A123" s="25"/>
      <c r="B123" s="25"/>
      <c r="C123" s="36"/>
      <c r="D123" s="30"/>
      <c r="E123" s="28"/>
      <c r="F123" s="29"/>
    </row>
    <row r="124" spans="1:6" ht="13.5">
      <c r="A124" s="25"/>
      <c r="B124" s="25"/>
      <c r="C124" s="36"/>
      <c r="D124" s="30"/>
      <c r="E124" s="28"/>
      <c r="F124" s="29"/>
    </row>
    <row r="125" spans="1:6" ht="13.5">
      <c r="A125" s="25"/>
      <c r="B125" s="25"/>
      <c r="C125" s="36"/>
      <c r="D125" s="30"/>
      <c r="E125" s="28"/>
      <c r="F125" s="29"/>
    </row>
    <row r="126" spans="1:6" ht="13.5">
      <c r="A126" s="25"/>
      <c r="B126" s="25"/>
      <c r="C126" s="36"/>
      <c r="D126" s="30"/>
      <c r="E126" s="28"/>
      <c r="F126" s="29"/>
    </row>
    <row r="127" spans="1:6" ht="13.5">
      <c r="A127" s="25"/>
      <c r="B127" s="25"/>
      <c r="C127" s="36"/>
      <c r="D127" s="30"/>
      <c r="E127" s="28"/>
      <c r="F127" s="29"/>
    </row>
    <row r="128" spans="1:6" ht="13.5">
      <c r="A128" s="25"/>
      <c r="B128" s="25"/>
      <c r="C128" s="36"/>
      <c r="D128" s="30"/>
      <c r="E128" s="28"/>
      <c r="F128" s="29"/>
    </row>
    <row r="129" spans="1:6" ht="13.5">
      <c r="A129" s="25"/>
      <c r="B129" s="25"/>
      <c r="C129" s="36"/>
      <c r="D129" s="30"/>
      <c r="E129" s="28"/>
      <c r="F129" s="29"/>
    </row>
    <row r="130" spans="1:6" ht="13.5">
      <c r="A130" s="25"/>
      <c r="B130" s="25"/>
      <c r="C130" s="36"/>
      <c r="D130" s="30"/>
      <c r="E130" s="28"/>
      <c r="F130" s="29"/>
    </row>
    <row r="131" spans="1:6" ht="13.5">
      <c r="A131" s="25"/>
      <c r="B131" s="25"/>
      <c r="C131" s="36"/>
      <c r="D131" s="30"/>
      <c r="E131" s="28"/>
      <c r="F131" s="29"/>
    </row>
    <row r="132" spans="1:6" ht="13.5">
      <c r="A132" s="25"/>
      <c r="B132" s="25"/>
      <c r="C132" s="36"/>
      <c r="D132" s="30"/>
      <c r="E132" s="28"/>
      <c r="F132" s="29"/>
    </row>
    <row r="133" spans="1:6" ht="13.5">
      <c r="A133" s="25"/>
      <c r="B133" s="25"/>
      <c r="C133" s="36"/>
      <c r="D133" s="30"/>
      <c r="E133" s="28"/>
      <c r="F133" s="29"/>
    </row>
    <row r="134" spans="1:6" ht="13.5">
      <c r="A134" s="25"/>
      <c r="B134" s="25"/>
      <c r="C134" s="36"/>
      <c r="D134" s="30"/>
      <c r="E134" s="28"/>
      <c r="F134" s="29"/>
    </row>
    <row r="135" spans="1:6" ht="13.5">
      <c r="A135" s="25"/>
      <c r="B135" s="25"/>
      <c r="C135" s="36"/>
      <c r="D135" s="30"/>
      <c r="E135" s="28"/>
      <c r="F135" s="29"/>
    </row>
    <row r="136" spans="1:6" ht="13.5">
      <c r="A136" s="25"/>
      <c r="B136" s="25"/>
      <c r="C136" s="36"/>
      <c r="D136" s="30"/>
      <c r="E136" s="28"/>
      <c r="F136" s="29"/>
    </row>
    <row r="137" spans="1:6" ht="13.5">
      <c r="A137" s="25"/>
      <c r="B137" s="25"/>
      <c r="C137" s="36"/>
      <c r="D137" s="30"/>
      <c r="E137" s="28"/>
      <c r="F137" s="29"/>
    </row>
    <row r="138" spans="1:6" ht="13.5">
      <c r="A138" s="25"/>
      <c r="B138" s="25"/>
      <c r="C138" s="36"/>
      <c r="D138" s="30"/>
      <c r="E138" s="28"/>
      <c r="F138" s="29"/>
    </row>
    <row r="139" spans="1:6" ht="13.5">
      <c r="A139" s="25"/>
      <c r="B139" s="25"/>
      <c r="C139" s="36"/>
      <c r="D139" s="30"/>
      <c r="E139" s="28"/>
      <c r="F139" s="29"/>
    </row>
    <row r="140" spans="1:6" ht="13.5">
      <c r="A140" s="25"/>
      <c r="B140" s="25"/>
      <c r="C140" s="36"/>
      <c r="D140" s="30"/>
      <c r="E140" s="28"/>
      <c r="F140" s="29"/>
    </row>
    <row r="141" spans="1:6" ht="13.5">
      <c r="A141" s="25"/>
      <c r="B141" s="25"/>
      <c r="C141" s="36"/>
      <c r="D141" s="30"/>
      <c r="E141" s="28"/>
      <c r="F141" s="29"/>
    </row>
    <row r="142" spans="1:6" ht="13.5">
      <c r="A142" s="25"/>
      <c r="B142" s="25"/>
      <c r="C142" s="36"/>
      <c r="D142" s="30"/>
      <c r="E142" s="28"/>
      <c r="F142" s="29"/>
    </row>
    <row r="143" spans="1:6" ht="13.5">
      <c r="A143" s="25"/>
      <c r="B143" s="25"/>
      <c r="C143" s="36"/>
      <c r="D143" s="30"/>
      <c r="E143" s="28"/>
      <c r="F143" s="29"/>
    </row>
    <row r="144" spans="1:6" ht="13.5">
      <c r="A144" s="25"/>
      <c r="B144" s="25"/>
      <c r="C144" s="36"/>
      <c r="D144" s="30"/>
      <c r="E144" s="28"/>
      <c r="F144" s="29"/>
    </row>
    <row r="145" spans="1:6" ht="13.5">
      <c r="A145" s="25"/>
      <c r="B145" s="25"/>
      <c r="C145" s="36"/>
      <c r="D145" s="30"/>
      <c r="E145" s="28"/>
      <c r="F145" s="29"/>
    </row>
    <row r="146" spans="1:6" ht="13.5">
      <c r="A146" s="25"/>
      <c r="B146" s="25"/>
      <c r="C146" s="36"/>
      <c r="D146" s="30"/>
      <c r="E146" s="28"/>
      <c r="F146" s="29"/>
    </row>
    <row r="147" spans="1:6" ht="13.5">
      <c r="A147" s="25"/>
      <c r="B147" s="25"/>
      <c r="C147" s="36"/>
      <c r="D147" s="30"/>
      <c r="E147" s="28"/>
      <c r="F147" s="29"/>
    </row>
    <row r="148" spans="1:6" ht="13.5">
      <c r="A148" s="25"/>
      <c r="B148" s="25"/>
      <c r="C148" s="36"/>
      <c r="D148" s="30"/>
      <c r="E148" s="28"/>
      <c r="F148" s="29"/>
    </row>
    <row r="149" spans="1:6" ht="13.5">
      <c r="A149" s="25"/>
      <c r="B149" s="25"/>
      <c r="C149" s="36"/>
      <c r="D149" s="30"/>
      <c r="E149" s="28"/>
      <c r="F149" s="29"/>
    </row>
    <row r="150" spans="1:6" ht="13.5">
      <c r="A150" s="25"/>
      <c r="B150" s="25"/>
      <c r="C150" s="36"/>
      <c r="D150" s="30"/>
      <c r="E150" s="28"/>
      <c r="F150" s="29"/>
    </row>
    <row r="151" spans="1:6" ht="13.5">
      <c r="A151" s="25"/>
      <c r="B151" s="25"/>
      <c r="C151" s="36"/>
      <c r="D151" s="30"/>
      <c r="E151" s="28"/>
      <c r="F151" s="29"/>
    </row>
    <row r="152" spans="1:6" ht="13.5">
      <c r="A152" s="25"/>
      <c r="B152" s="25"/>
      <c r="C152" s="36"/>
      <c r="D152" s="30"/>
      <c r="E152" s="28"/>
      <c r="F152" s="29"/>
    </row>
    <row r="153" spans="1:6" ht="13.5">
      <c r="A153" s="25"/>
      <c r="B153" s="25"/>
      <c r="C153" s="36"/>
      <c r="D153" s="30"/>
      <c r="E153" s="28"/>
      <c r="F153" s="29"/>
    </row>
    <row r="154" spans="1:6" ht="13.5">
      <c r="A154" s="25"/>
      <c r="B154" s="25"/>
      <c r="C154" s="36"/>
      <c r="D154" s="30"/>
      <c r="E154" s="28"/>
      <c r="F154" s="29"/>
    </row>
    <row r="155" spans="1:6" ht="13.5">
      <c r="A155" s="25"/>
      <c r="B155" s="25"/>
      <c r="C155" s="36"/>
      <c r="D155" s="30"/>
      <c r="E155" s="28"/>
      <c r="F155" s="29"/>
    </row>
    <row r="156" spans="1:6" ht="13.5">
      <c r="A156" s="25"/>
      <c r="B156" s="25"/>
      <c r="C156" s="36"/>
      <c r="D156" s="30"/>
      <c r="E156" s="28"/>
      <c r="F156" s="29"/>
    </row>
    <row r="157" spans="1:6" ht="13.5">
      <c r="A157" s="25"/>
      <c r="B157" s="25"/>
      <c r="C157" s="36"/>
      <c r="D157" s="30"/>
      <c r="E157" s="28"/>
      <c r="F157" s="29"/>
    </row>
    <row r="158" spans="1:6" ht="13.5">
      <c r="A158" s="25"/>
      <c r="B158" s="25"/>
      <c r="C158" s="36"/>
      <c r="D158" s="30"/>
      <c r="E158" s="28"/>
      <c r="F158" s="29"/>
    </row>
    <row r="159" spans="1:6" ht="13.5">
      <c r="A159" s="25"/>
      <c r="B159" s="25"/>
      <c r="C159" s="36"/>
      <c r="D159" s="30"/>
      <c r="E159" s="28"/>
      <c r="F159" s="29"/>
    </row>
    <row r="160" spans="1:6" ht="13.5">
      <c r="A160" s="25"/>
      <c r="B160" s="25"/>
      <c r="C160" s="36"/>
      <c r="D160" s="30"/>
      <c r="E160" s="28"/>
      <c r="F160" s="29"/>
    </row>
    <row r="161" spans="1:6" ht="13.5">
      <c r="A161" s="25"/>
      <c r="B161" s="25"/>
      <c r="C161" s="36"/>
      <c r="D161" s="30"/>
      <c r="E161" s="28"/>
      <c r="F161" s="29"/>
    </row>
    <row r="162" spans="1:6" ht="13.5">
      <c r="A162" s="25"/>
      <c r="B162" s="25"/>
      <c r="C162" s="36"/>
      <c r="D162" s="30"/>
      <c r="E162" s="28"/>
      <c r="F162" s="29"/>
    </row>
    <row r="163" spans="1:6" ht="13.5">
      <c r="A163" s="25"/>
      <c r="B163" s="25"/>
      <c r="C163" s="36"/>
      <c r="D163" s="30"/>
      <c r="E163" s="28"/>
      <c r="F163" s="29"/>
    </row>
    <row r="164" spans="1:6" ht="13.5">
      <c r="A164" s="25"/>
      <c r="B164" s="25"/>
      <c r="C164" s="36"/>
      <c r="D164" s="30"/>
      <c r="E164" s="28"/>
      <c r="F164" s="28"/>
    </row>
    <row r="165" spans="1:6" ht="13.5">
      <c r="A165" s="25"/>
      <c r="B165" s="25"/>
      <c r="C165" s="36"/>
      <c r="D165" s="30"/>
      <c r="E165" s="28"/>
      <c r="F165" s="28"/>
    </row>
    <row r="166" spans="1:6" ht="13.5">
      <c r="A166" s="25"/>
      <c r="B166" s="25"/>
      <c r="C166" s="36"/>
      <c r="D166" s="30"/>
      <c r="E166" s="28"/>
      <c r="F166" s="28"/>
    </row>
    <row r="167" spans="1:6" ht="13.5">
      <c r="A167" s="25"/>
      <c r="B167" s="25"/>
      <c r="C167" s="36"/>
      <c r="D167" s="30"/>
      <c r="E167" s="28"/>
      <c r="F167" s="28"/>
    </row>
    <row r="168" spans="1:6" ht="13.5">
      <c r="A168" s="25"/>
      <c r="B168" s="25"/>
      <c r="C168" s="36"/>
      <c r="D168" s="30"/>
      <c r="E168" s="28"/>
      <c r="F168" s="28"/>
    </row>
    <row r="169" spans="1:6" ht="13.5">
      <c r="A169" s="25"/>
      <c r="B169" s="25"/>
      <c r="C169" s="36"/>
      <c r="D169" s="30"/>
      <c r="E169" s="28"/>
      <c r="F169" s="28"/>
    </row>
    <row r="170" spans="1:6" ht="13.5">
      <c r="A170" s="25"/>
      <c r="B170" s="25"/>
      <c r="C170" s="36"/>
      <c r="D170" s="30"/>
      <c r="E170" s="28"/>
      <c r="F170" s="28"/>
    </row>
    <row r="171" spans="1:6" ht="13.5">
      <c r="A171" s="25"/>
      <c r="B171" s="25"/>
      <c r="C171" s="36"/>
      <c r="D171" s="30"/>
      <c r="E171" s="28"/>
      <c r="F171" s="28"/>
    </row>
    <row r="172" spans="1:6" ht="13.5">
      <c r="A172" s="25"/>
      <c r="B172" s="25"/>
      <c r="C172" s="36"/>
      <c r="D172" s="30"/>
      <c r="E172" s="28"/>
      <c r="F172" s="28"/>
    </row>
    <row r="173" spans="1:6" ht="13.5">
      <c r="A173" s="25"/>
      <c r="B173" s="25"/>
      <c r="C173" s="36"/>
      <c r="D173" s="30"/>
      <c r="E173" s="28"/>
      <c r="F173" s="28"/>
    </row>
    <row r="174" spans="1:6" ht="13.5">
      <c r="A174" s="25"/>
      <c r="B174" s="25"/>
      <c r="C174" s="36"/>
      <c r="D174" s="30"/>
      <c r="E174" s="28"/>
      <c r="F174" s="28"/>
    </row>
    <row r="175" spans="1:6" ht="13.5">
      <c r="A175" s="25"/>
      <c r="B175" s="25"/>
      <c r="C175" s="36"/>
      <c r="D175" s="30"/>
      <c r="E175" s="28"/>
      <c r="F175" s="28"/>
    </row>
    <row r="176" spans="1:6" ht="13.5">
      <c r="A176" s="25"/>
      <c r="B176" s="25"/>
      <c r="C176" s="36"/>
      <c r="D176" s="30"/>
      <c r="E176" s="28"/>
      <c r="F176" s="28"/>
    </row>
    <row r="177" spans="1:6" ht="13.5">
      <c r="A177" s="25"/>
      <c r="B177" s="25"/>
      <c r="C177" s="36"/>
      <c r="D177" s="30"/>
      <c r="E177" s="28"/>
      <c r="F177" s="28"/>
    </row>
    <row r="178" spans="1:6" ht="13.5">
      <c r="A178" s="25"/>
      <c r="B178" s="25"/>
      <c r="C178" s="36"/>
      <c r="D178" s="30"/>
      <c r="E178" s="28"/>
      <c r="F178" s="28"/>
    </row>
    <row r="179" spans="1:6" ht="13.5">
      <c r="A179" s="25"/>
      <c r="B179" s="25"/>
      <c r="C179" s="36"/>
      <c r="D179" s="30"/>
      <c r="E179" s="28"/>
      <c r="F179" s="28"/>
    </row>
    <row r="180" spans="1:6" ht="13.5">
      <c r="A180" s="25"/>
      <c r="B180" s="25"/>
      <c r="C180" s="36"/>
      <c r="D180" s="30"/>
      <c r="E180" s="28"/>
      <c r="F180" s="28"/>
    </row>
    <row r="181" spans="1:6" ht="13.5">
      <c r="A181" s="25"/>
      <c r="B181" s="25"/>
      <c r="C181" s="36"/>
      <c r="D181" s="30"/>
      <c r="E181" s="28"/>
      <c r="F181" s="28"/>
    </row>
    <row r="182" spans="1:6" ht="13.5">
      <c r="A182" s="25"/>
      <c r="B182" s="25"/>
      <c r="C182" s="36"/>
      <c r="D182" s="30"/>
      <c r="E182" s="28"/>
      <c r="F182" s="28"/>
    </row>
    <row r="183" spans="1:6" ht="13.5">
      <c r="A183" s="25"/>
      <c r="B183" s="25"/>
      <c r="C183" s="36"/>
      <c r="D183" s="30"/>
      <c r="E183" s="28"/>
      <c r="F183" s="28"/>
    </row>
    <row r="184" spans="1:6" ht="13.5">
      <c r="A184" s="25"/>
      <c r="B184" s="25"/>
      <c r="C184" s="36"/>
      <c r="D184" s="30"/>
      <c r="E184" s="28"/>
      <c r="F184" s="28"/>
    </row>
    <row r="185" spans="1:6" ht="13.5">
      <c r="A185" s="25"/>
      <c r="B185" s="25"/>
      <c r="C185" s="36"/>
      <c r="D185" s="30"/>
      <c r="E185" s="28"/>
      <c r="F185" s="28"/>
    </row>
    <row r="186" spans="1:6" ht="13.5">
      <c r="A186" s="25"/>
      <c r="B186" s="25"/>
      <c r="C186" s="36"/>
      <c r="D186" s="30"/>
      <c r="E186" s="28"/>
      <c r="F186" s="28"/>
    </row>
    <row r="187" spans="1:6" ht="13.5">
      <c r="A187" s="25"/>
      <c r="B187" s="25"/>
      <c r="C187" s="36"/>
      <c r="D187" s="30"/>
      <c r="E187" s="28"/>
      <c r="F187" s="28"/>
    </row>
    <row r="188" spans="1:6" ht="13.5">
      <c r="A188" s="25"/>
      <c r="B188" s="25"/>
      <c r="C188" s="36"/>
      <c r="D188" s="30"/>
      <c r="E188" s="28"/>
      <c r="F188" s="28"/>
    </row>
    <row r="189" spans="1:6" ht="13.5">
      <c r="A189" s="25"/>
      <c r="B189" s="25"/>
      <c r="C189" s="36"/>
      <c r="D189" s="30"/>
      <c r="E189" s="28"/>
      <c r="F189" s="28"/>
    </row>
    <row r="190" spans="1:6" ht="13.5">
      <c r="A190" s="25"/>
      <c r="B190" s="25"/>
      <c r="C190" s="36"/>
      <c r="D190" s="30"/>
      <c r="E190" s="28"/>
      <c r="F190" s="28"/>
    </row>
    <row r="191" spans="1:6" ht="13.5">
      <c r="A191" s="25"/>
      <c r="B191" s="25"/>
      <c r="C191" s="36"/>
      <c r="D191" s="30"/>
      <c r="E191" s="28"/>
      <c r="F191" s="28"/>
    </row>
    <row r="192" spans="1:6" ht="13.5">
      <c r="A192" s="25"/>
      <c r="B192" s="25"/>
      <c r="C192" s="36"/>
      <c r="D192" s="30"/>
      <c r="E192" s="28"/>
      <c r="F192" s="28"/>
    </row>
    <row r="193" spans="1:6" ht="13.5">
      <c r="A193" s="25"/>
      <c r="B193" s="25"/>
      <c r="C193" s="36"/>
      <c r="D193" s="30"/>
      <c r="E193" s="28"/>
      <c r="F193" s="28"/>
    </row>
    <row r="194" spans="1:6" ht="13.5">
      <c r="A194" s="25"/>
      <c r="B194" s="25"/>
      <c r="C194" s="36"/>
      <c r="D194" s="30"/>
      <c r="E194" s="28"/>
      <c r="F194" s="28"/>
    </row>
    <row r="195" spans="1:6" ht="13.5">
      <c r="A195" s="25"/>
      <c r="B195" s="25"/>
      <c r="C195" s="36"/>
      <c r="D195" s="30"/>
      <c r="E195" s="28"/>
      <c r="F195" s="28"/>
    </row>
    <row r="196" spans="1:6" ht="13.5">
      <c r="A196" s="25"/>
      <c r="B196" s="25"/>
      <c r="C196" s="36"/>
      <c r="D196" s="30"/>
      <c r="E196" s="28"/>
      <c r="F196" s="28"/>
    </row>
    <row r="197" spans="1:6" ht="13.5">
      <c r="A197" s="25"/>
      <c r="B197" s="25"/>
      <c r="C197" s="36"/>
      <c r="D197" s="30"/>
      <c r="E197" s="28"/>
      <c r="F197" s="28"/>
    </row>
    <row r="198" spans="1:6" ht="13.5">
      <c r="A198" s="25"/>
      <c r="B198" s="25"/>
      <c r="C198" s="36"/>
      <c r="D198" s="30"/>
      <c r="E198" s="28"/>
      <c r="F198" s="28"/>
    </row>
    <row r="199" spans="1:6" ht="13.5">
      <c r="A199" s="25"/>
      <c r="B199" s="25"/>
      <c r="C199" s="36"/>
      <c r="D199" s="30"/>
      <c r="E199" s="28"/>
      <c r="F199" s="28"/>
    </row>
    <row r="200" spans="1:6" ht="13.5">
      <c r="A200" s="25"/>
      <c r="B200" s="25"/>
      <c r="C200" s="36"/>
      <c r="D200" s="30"/>
      <c r="E200" s="28"/>
      <c r="F200" s="28"/>
    </row>
    <row r="201" spans="1:6" ht="13.5">
      <c r="A201" s="25"/>
      <c r="B201" s="25"/>
      <c r="C201" s="36"/>
      <c r="D201" s="30"/>
      <c r="E201" s="28"/>
      <c r="F201" s="28"/>
    </row>
    <row r="202" spans="3:6" ht="13.5">
      <c r="C202" s="36"/>
      <c r="D202" s="30"/>
      <c r="E202" s="28"/>
      <c r="F202" s="28"/>
    </row>
    <row r="203" spans="3:6" ht="13.5">
      <c r="C203" s="36"/>
      <c r="D203" s="30"/>
      <c r="E203" s="28"/>
      <c r="F203" s="28"/>
    </row>
    <row r="204" spans="3:6" ht="13.5">
      <c r="C204" s="36"/>
      <c r="D204" s="30"/>
      <c r="E204" s="28"/>
      <c r="F204" s="28"/>
    </row>
    <row r="205" spans="3:6" ht="13.5">
      <c r="C205" s="36"/>
      <c r="D205" s="30"/>
      <c r="E205" s="28"/>
      <c r="F205" s="28"/>
    </row>
    <row r="206" spans="3:6" ht="13.5">
      <c r="C206" s="36"/>
      <c r="D206" s="30"/>
      <c r="E206" s="28"/>
      <c r="F206" s="28"/>
    </row>
    <row r="207" spans="3:6" ht="13.5">
      <c r="C207" s="36"/>
      <c r="D207" s="30"/>
      <c r="E207" s="28"/>
      <c r="F207" s="28"/>
    </row>
    <row r="208" spans="3:6" ht="13.5">
      <c r="C208" s="36"/>
      <c r="D208" s="30"/>
      <c r="E208" s="28"/>
      <c r="F208" s="28"/>
    </row>
    <row r="209" spans="3:6" ht="13.5">
      <c r="C209" s="36"/>
      <c r="D209" s="30"/>
      <c r="E209" s="28"/>
      <c r="F209" s="28"/>
    </row>
    <row r="210" spans="3:6" ht="13.5">
      <c r="C210" s="36"/>
      <c r="D210" s="30"/>
      <c r="E210" s="28"/>
      <c r="F210" s="28"/>
    </row>
    <row r="211" spans="3:6" ht="13.5">
      <c r="C211" s="36"/>
      <c r="D211" s="30"/>
      <c r="E211" s="28"/>
      <c r="F211" s="28"/>
    </row>
    <row r="212" spans="3:6" ht="13.5">
      <c r="C212" s="36"/>
      <c r="D212" s="30"/>
      <c r="E212" s="28"/>
      <c r="F212" s="28"/>
    </row>
    <row r="213" spans="3:6" ht="13.5">
      <c r="C213" s="36"/>
      <c r="D213" s="30"/>
      <c r="E213" s="28"/>
      <c r="F213" s="28"/>
    </row>
    <row r="214" spans="3:6" ht="13.5">
      <c r="C214" s="36"/>
      <c r="D214" s="30"/>
      <c r="E214" s="28"/>
      <c r="F214" s="28"/>
    </row>
    <row r="215" spans="3:6" ht="13.5">
      <c r="C215" s="36"/>
      <c r="D215" s="30"/>
      <c r="E215" s="28"/>
      <c r="F215" s="28"/>
    </row>
    <row r="216" spans="3:6" ht="13.5">
      <c r="C216" s="36"/>
      <c r="D216" s="30"/>
      <c r="E216" s="28"/>
      <c r="F216" s="28"/>
    </row>
    <row r="217" spans="3:6" ht="13.5">
      <c r="C217" s="36"/>
      <c r="D217" s="30"/>
      <c r="E217" s="28"/>
      <c r="F217" s="28"/>
    </row>
    <row r="218" spans="3:6" ht="13.5">
      <c r="C218" s="36"/>
      <c r="D218" s="30"/>
      <c r="E218" s="28"/>
      <c r="F218" s="28"/>
    </row>
    <row r="219" spans="3:6" ht="13.5">
      <c r="C219" s="36"/>
      <c r="D219" s="30"/>
      <c r="E219" s="28"/>
      <c r="F219" s="28"/>
    </row>
    <row r="220" spans="3:6" ht="13.5">
      <c r="C220" s="36"/>
      <c r="D220" s="30"/>
      <c r="E220" s="28"/>
      <c r="F220" s="28"/>
    </row>
    <row r="221" spans="3:6" ht="13.5">
      <c r="C221" s="36"/>
      <c r="D221" s="30"/>
      <c r="E221" s="28"/>
      <c r="F221" s="28"/>
    </row>
    <row r="222" spans="3:6" ht="13.5">
      <c r="C222" s="36"/>
      <c r="D222" s="30"/>
      <c r="E222" s="28"/>
      <c r="F222" s="28"/>
    </row>
    <row r="223" spans="3:6" ht="12.75">
      <c r="C223" s="36"/>
      <c r="E223" s="28"/>
      <c r="F223" s="28"/>
    </row>
    <row r="224" spans="3:6" ht="12.75">
      <c r="C224" s="36"/>
      <c r="E224" s="28"/>
      <c r="F224" s="28"/>
    </row>
    <row r="225" spans="3:6" ht="12.75">
      <c r="C225" s="36"/>
      <c r="E225" s="28"/>
      <c r="F225" s="28"/>
    </row>
    <row r="226" spans="3:6" ht="12.75">
      <c r="C226" s="36"/>
      <c r="E226" s="28"/>
      <c r="F226" s="28"/>
    </row>
    <row r="227" spans="3:6" ht="12.75">
      <c r="C227" s="36"/>
      <c r="E227" s="28"/>
      <c r="F227" s="28"/>
    </row>
    <row r="228" spans="3:6" ht="12.75">
      <c r="C228" s="36"/>
      <c r="E228" s="28"/>
      <c r="F228" s="28"/>
    </row>
    <row r="229" spans="3:6" ht="12.75">
      <c r="C229" s="36"/>
      <c r="E229" s="28"/>
      <c r="F229" s="28"/>
    </row>
    <row r="230" spans="3:6" ht="12.75">
      <c r="C230" s="36"/>
      <c r="E230" s="28"/>
      <c r="F230" s="28"/>
    </row>
    <row r="231" spans="3:6" ht="12.75">
      <c r="C231" s="36"/>
      <c r="E231" s="28"/>
      <c r="F231" s="28"/>
    </row>
    <row r="232" spans="3:6" ht="12.75">
      <c r="C232" s="36"/>
      <c r="E232" s="28"/>
      <c r="F232" s="28"/>
    </row>
    <row r="233" spans="3:6" ht="12.75">
      <c r="C233" s="36"/>
      <c r="E233" s="28"/>
      <c r="F233" s="28"/>
    </row>
    <row r="234" spans="3:6" ht="12.75">
      <c r="C234" s="36"/>
      <c r="E234" s="28"/>
      <c r="F234" s="28"/>
    </row>
    <row r="235" spans="3:6" ht="12.75">
      <c r="C235" s="36"/>
      <c r="E235" s="28"/>
      <c r="F235" s="28"/>
    </row>
    <row r="236" spans="3:6" ht="12.75">
      <c r="C236" s="36"/>
      <c r="E236" s="28"/>
      <c r="F236" s="28"/>
    </row>
    <row r="237" spans="3:6" ht="12.75">
      <c r="C237" s="36"/>
      <c r="E237" s="28"/>
      <c r="F237" s="28"/>
    </row>
    <row r="238" spans="3:6" ht="12.75">
      <c r="C238" s="36"/>
      <c r="E238" s="28"/>
      <c r="F238" s="28"/>
    </row>
    <row r="239" spans="3:6" ht="12.75">
      <c r="C239" s="36"/>
      <c r="E239" s="28"/>
      <c r="F239" s="28"/>
    </row>
    <row r="240" spans="3:6" ht="12.75">
      <c r="C240" s="36"/>
      <c r="E240" s="28"/>
      <c r="F240" s="28"/>
    </row>
    <row r="241" spans="3:6" ht="12.75">
      <c r="C241" s="36"/>
      <c r="E241" s="28"/>
      <c r="F241" s="28"/>
    </row>
    <row r="242" spans="3:6" ht="12.75">
      <c r="C242" s="36"/>
      <c r="E242" s="28"/>
      <c r="F242" s="28"/>
    </row>
    <row r="243" spans="3:6" ht="12.75">
      <c r="C243" s="36"/>
      <c r="E243" s="28"/>
      <c r="F243" s="28"/>
    </row>
    <row r="244" spans="3:6" ht="12.75">
      <c r="C244" s="36"/>
      <c r="E244" s="28"/>
      <c r="F244" s="28"/>
    </row>
    <row r="245" spans="3:6" ht="12.75">
      <c r="C245" s="36"/>
      <c r="E245" s="28"/>
      <c r="F245" s="28"/>
    </row>
    <row r="246" spans="3:6" ht="12.75">
      <c r="C246" s="36"/>
      <c r="E246" s="28"/>
      <c r="F246" s="28"/>
    </row>
    <row r="247" spans="3:6" ht="12.75">
      <c r="C247" s="36"/>
      <c r="E247" s="28"/>
      <c r="F247" s="28"/>
    </row>
    <row r="248" spans="3:6" ht="12.75">
      <c r="C248" s="36"/>
      <c r="E248" s="28"/>
      <c r="F248" s="28"/>
    </row>
    <row r="249" spans="3:6" ht="12.75">
      <c r="C249" s="36"/>
      <c r="E249" s="28"/>
      <c r="F249" s="28"/>
    </row>
    <row r="250" spans="3:6" ht="12.75">
      <c r="C250" s="36"/>
      <c r="E250" s="28"/>
      <c r="F250" s="28"/>
    </row>
    <row r="251" spans="3:6" ht="12.75">
      <c r="C251" s="36"/>
      <c r="E251" s="28"/>
      <c r="F251" s="28"/>
    </row>
    <row r="252" spans="3:6" ht="12.75">
      <c r="C252" s="36"/>
      <c r="E252" s="28"/>
      <c r="F252" s="28"/>
    </row>
    <row r="253" spans="3:6" ht="12.75">
      <c r="C253" s="36"/>
      <c r="E253" s="28"/>
      <c r="F253" s="28"/>
    </row>
    <row r="254" spans="3:6" ht="12.75">
      <c r="C254" s="36"/>
      <c r="E254" s="28"/>
      <c r="F254" s="28"/>
    </row>
    <row r="255" spans="3:6" ht="12.75">
      <c r="C255" s="36"/>
      <c r="E255" s="28"/>
      <c r="F255" s="28"/>
    </row>
    <row r="256" spans="3:6" ht="12.75">
      <c r="C256" s="36"/>
      <c r="E256" s="28"/>
      <c r="F256" s="28"/>
    </row>
    <row r="257" spans="3:6" ht="12.75">
      <c r="C257" s="36"/>
      <c r="E257" s="28"/>
      <c r="F257" s="28"/>
    </row>
    <row r="258" spans="3:6" ht="12.75">
      <c r="C258" s="36"/>
      <c r="E258" s="28"/>
      <c r="F258" s="28"/>
    </row>
    <row r="259" spans="3:6" ht="12.75">
      <c r="C259" s="36"/>
      <c r="E259" s="28"/>
      <c r="F259" s="28"/>
    </row>
    <row r="260" spans="3:6" ht="12.75">
      <c r="C260" s="36"/>
      <c r="E260" s="28"/>
      <c r="F260" s="28"/>
    </row>
    <row r="261" spans="3:6" ht="12.75">
      <c r="C261" s="36"/>
      <c r="E261" s="28"/>
      <c r="F261" s="28"/>
    </row>
    <row r="262" spans="3:6" ht="12.75">
      <c r="C262" s="36"/>
      <c r="E262" s="28"/>
      <c r="F262" s="28"/>
    </row>
    <row r="263" spans="3:6" ht="12.75">
      <c r="C263" s="36"/>
      <c r="E263" s="28"/>
      <c r="F263" s="28"/>
    </row>
    <row r="264" spans="3:6" ht="12.75">
      <c r="C264" s="36"/>
      <c r="E264" s="28"/>
      <c r="F264" s="28"/>
    </row>
    <row r="265" spans="3:6" ht="12.75">
      <c r="C265" s="36"/>
      <c r="E265" s="28"/>
      <c r="F265" s="28"/>
    </row>
    <row r="266" spans="3:6" ht="12.75">
      <c r="C266" s="36"/>
      <c r="E266" s="28"/>
      <c r="F266" s="28"/>
    </row>
    <row r="267" spans="3:6" ht="12.75">
      <c r="C267" s="36"/>
      <c r="E267" s="28"/>
      <c r="F267" s="28"/>
    </row>
    <row r="268" spans="3:6" ht="12.75">
      <c r="C268" s="36"/>
      <c r="E268" s="28"/>
      <c r="F268" s="28"/>
    </row>
    <row r="269" spans="3:6" ht="12.75">
      <c r="C269" s="36"/>
      <c r="E269" s="28"/>
      <c r="F269" s="28"/>
    </row>
    <row r="270" spans="3:6" ht="12.75">
      <c r="C270" s="36"/>
      <c r="E270" s="28"/>
      <c r="F270" s="28"/>
    </row>
    <row r="271" spans="3:6" ht="12.75">
      <c r="C271" s="36"/>
      <c r="E271" s="28"/>
      <c r="F271" s="28"/>
    </row>
    <row r="272" spans="3:6" ht="12.75">
      <c r="C272" s="36"/>
      <c r="E272" s="28"/>
      <c r="F272" s="28"/>
    </row>
    <row r="273" spans="3:6" ht="12.75">
      <c r="C273" s="36"/>
      <c r="E273" s="28"/>
      <c r="F273" s="28"/>
    </row>
    <row r="274" spans="3:6" ht="12.75">
      <c r="C274" s="36"/>
      <c r="E274" s="28"/>
      <c r="F274" s="28"/>
    </row>
    <row r="275" spans="3:6" ht="12.75">
      <c r="C275" s="36"/>
      <c r="E275" s="28"/>
      <c r="F275" s="28"/>
    </row>
    <row r="276" spans="3:6" ht="12.75">
      <c r="C276" s="36"/>
      <c r="E276" s="28"/>
      <c r="F276" s="28"/>
    </row>
    <row r="277" spans="3:6" ht="12.75">
      <c r="C277" s="36"/>
      <c r="E277" s="28"/>
      <c r="F277" s="28"/>
    </row>
    <row r="278" spans="3:6" ht="12.75">
      <c r="C278" s="36"/>
      <c r="E278" s="28"/>
      <c r="F278" s="28"/>
    </row>
    <row r="279" spans="3:6" ht="12.75">
      <c r="C279" s="36"/>
      <c r="E279" s="28"/>
      <c r="F279" s="28"/>
    </row>
    <row r="280" spans="3:6" ht="12.75">
      <c r="C280" s="36"/>
      <c r="E280" s="28"/>
      <c r="F280" s="28"/>
    </row>
    <row r="281" spans="3:6" ht="12.75">
      <c r="C281" s="36"/>
      <c r="E281" s="28"/>
      <c r="F281" s="28"/>
    </row>
    <row r="282" spans="3:6" ht="12.75">
      <c r="C282" s="36"/>
      <c r="E282" s="28"/>
      <c r="F282" s="28"/>
    </row>
    <row r="283" spans="3:6" ht="12.75">
      <c r="C283" s="36"/>
      <c r="E283" s="28"/>
      <c r="F283" s="28"/>
    </row>
    <row r="284" spans="3:6" ht="12.75">
      <c r="C284" s="36"/>
      <c r="E284" s="28"/>
      <c r="F284" s="28"/>
    </row>
    <row r="285" spans="3:6" ht="12.75">
      <c r="C285" s="36"/>
      <c r="E285" s="28"/>
      <c r="F285" s="28"/>
    </row>
    <row r="286" spans="3:6" ht="12.75">
      <c r="C286" s="36"/>
      <c r="E286" s="28"/>
      <c r="F286" s="28"/>
    </row>
    <row r="287" spans="3:6" ht="12.75">
      <c r="C287" s="36"/>
      <c r="E287" s="28"/>
      <c r="F287" s="28"/>
    </row>
    <row r="288" spans="3:6" ht="12.75">
      <c r="C288" s="36"/>
      <c r="E288" s="28"/>
      <c r="F288" s="28"/>
    </row>
    <row r="289" spans="3:6" ht="12.75">
      <c r="C289" s="36"/>
      <c r="E289" s="28"/>
      <c r="F289" s="28"/>
    </row>
    <row r="290" spans="3:6" ht="12.75">
      <c r="C290" s="36"/>
      <c r="E290" s="28"/>
      <c r="F290" s="28"/>
    </row>
    <row r="291" spans="3:6" ht="12.75">
      <c r="C291" s="36"/>
      <c r="E291" s="28"/>
      <c r="F291" s="28"/>
    </row>
    <row r="292" spans="3:6" ht="12.75">
      <c r="C292" s="36"/>
      <c r="E292" s="28"/>
      <c r="F292" s="28"/>
    </row>
    <row r="293" spans="3:6" ht="12.75">
      <c r="C293" s="36"/>
      <c r="E293" s="28"/>
      <c r="F293" s="28"/>
    </row>
    <row r="294" spans="3:6" ht="12.75">
      <c r="C294" s="36"/>
      <c r="E294" s="28"/>
      <c r="F294" s="28"/>
    </row>
    <row r="295" spans="3:6" ht="12.75">
      <c r="C295" s="36"/>
      <c r="E295" s="28"/>
      <c r="F295" s="28"/>
    </row>
    <row r="296" spans="3:6" ht="12.75">
      <c r="C296" s="36"/>
      <c r="E296" s="28"/>
      <c r="F296" s="28"/>
    </row>
    <row r="297" spans="3:6" ht="12.75">
      <c r="C297" s="36"/>
      <c r="E297" s="28"/>
      <c r="F297" s="28"/>
    </row>
    <row r="298" spans="3:6" ht="12.75">
      <c r="C298" s="36"/>
      <c r="E298" s="28"/>
      <c r="F298" s="28"/>
    </row>
    <row r="299" spans="3:6" ht="12.75">
      <c r="C299" s="36"/>
      <c r="E299" s="28"/>
      <c r="F299" s="28"/>
    </row>
    <row r="300" spans="3:6" ht="12.75">
      <c r="C300" s="36"/>
      <c r="E300" s="28"/>
      <c r="F300" s="28"/>
    </row>
    <row r="301" spans="3:6" ht="12.75">
      <c r="C301" s="36"/>
      <c r="E301" s="28"/>
      <c r="F301" s="28"/>
    </row>
    <row r="302" spans="3:6" ht="12.75">
      <c r="C302" s="36"/>
      <c r="E302" s="28"/>
      <c r="F302" s="28"/>
    </row>
    <row r="303" spans="3:6" ht="12.75">
      <c r="C303" s="36"/>
      <c r="E303" s="28"/>
      <c r="F303" s="28"/>
    </row>
    <row r="304" spans="3:6" ht="12.75">
      <c r="C304" s="36"/>
      <c r="E304" s="28"/>
      <c r="F304" s="28"/>
    </row>
    <row r="305" spans="3:6" ht="12.75">
      <c r="C305" s="36"/>
      <c r="E305" s="28"/>
      <c r="F305" s="28"/>
    </row>
    <row r="306" spans="3:6" ht="12.75">
      <c r="C306" s="36"/>
      <c r="E306" s="28"/>
      <c r="F306" s="28"/>
    </row>
    <row r="307" spans="3:6" ht="12.75">
      <c r="C307" s="36"/>
      <c r="E307" s="28"/>
      <c r="F307" s="28"/>
    </row>
    <row r="308" spans="3:6" ht="12.75">
      <c r="C308" s="36"/>
      <c r="E308" s="28"/>
      <c r="F308" s="28"/>
    </row>
    <row r="309" spans="3:6" ht="12.75">
      <c r="C309" s="36"/>
      <c r="E309" s="28"/>
      <c r="F309" s="28"/>
    </row>
    <row r="310" spans="3:6" ht="12.75">
      <c r="C310" s="36"/>
      <c r="E310" s="28"/>
      <c r="F310" s="28"/>
    </row>
    <row r="311" spans="3:6" ht="12.75">
      <c r="C311" s="26"/>
      <c r="E311" s="28"/>
      <c r="F311" s="28"/>
    </row>
    <row r="312" spans="3:6" ht="12.75">
      <c r="C312" s="26"/>
      <c r="E312" s="28"/>
      <c r="F312" s="28"/>
    </row>
    <row r="313" spans="3:6" ht="12.75">
      <c r="C313" s="26"/>
      <c r="E313" s="28"/>
      <c r="F313" s="28"/>
    </row>
    <row r="314" spans="3:6" ht="12.75">
      <c r="C314" s="26"/>
      <c r="E314" s="28"/>
      <c r="F314" s="28"/>
    </row>
    <row r="315" spans="3:6" ht="12.75">
      <c r="C315" s="26"/>
      <c r="E315" s="28"/>
      <c r="F315" s="28"/>
    </row>
    <row r="316" spans="3:6" ht="12.75">
      <c r="C316" s="26"/>
      <c r="E316" s="28"/>
      <c r="F316" s="28"/>
    </row>
    <row r="317" spans="3:6" ht="12.75">
      <c r="C317" s="26"/>
      <c r="E317" s="28"/>
      <c r="F317" s="28"/>
    </row>
    <row r="318" spans="3:6" ht="12.75">
      <c r="C318" s="26"/>
      <c r="E318" s="28"/>
      <c r="F318" s="28"/>
    </row>
    <row r="319" spans="3:6" ht="12.75">
      <c r="C319" s="26"/>
      <c r="E319" s="28"/>
      <c r="F319" s="28"/>
    </row>
    <row r="320" spans="3:6" ht="12.75">
      <c r="C320" s="26"/>
      <c r="E320" s="28"/>
      <c r="F320" s="28"/>
    </row>
    <row r="321" spans="3:6" ht="12.75">
      <c r="C321" s="26"/>
      <c r="E321" s="28"/>
      <c r="F321" s="28"/>
    </row>
    <row r="322" spans="3:6" ht="12.75">
      <c r="C322" s="26"/>
      <c r="E322" s="28"/>
      <c r="F322" s="28"/>
    </row>
    <row r="323" spans="3:6" ht="12.75">
      <c r="C323" s="26"/>
      <c r="E323" s="28"/>
      <c r="F323" s="28"/>
    </row>
    <row r="324" spans="3:6" ht="12.75">
      <c r="C324" s="26"/>
      <c r="E324" s="28"/>
      <c r="F324" s="28"/>
    </row>
    <row r="325" spans="3:6" ht="12.75">
      <c r="C325" s="26"/>
      <c r="E325" s="28"/>
      <c r="F325" s="28"/>
    </row>
    <row r="326" spans="3:6" ht="12.75">
      <c r="C326" s="26"/>
      <c r="E326" s="28"/>
      <c r="F326" s="28"/>
    </row>
    <row r="327" spans="3:6" ht="12.75">
      <c r="C327" s="26"/>
      <c r="E327" s="28"/>
      <c r="F327" s="28"/>
    </row>
    <row r="328" spans="3:6" ht="12.75">
      <c r="C328" s="26"/>
      <c r="E328" s="28"/>
      <c r="F328" s="28"/>
    </row>
    <row r="329" spans="3:6" ht="12.75">
      <c r="C329" s="26"/>
      <c r="E329" s="28"/>
      <c r="F329" s="28"/>
    </row>
    <row r="330" spans="3:6" ht="12.75">
      <c r="C330" s="26"/>
      <c r="E330" s="28"/>
      <c r="F330" s="28"/>
    </row>
    <row r="331" spans="3:6" ht="12.75">
      <c r="C331" s="26"/>
      <c r="E331" s="28"/>
      <c r="F331" s="28"/>
    </row>
    <row r="332" spans="3:6" ht="12.75">
      <c r="C332" s="26"/>
      <c r="E332" s="28"/>
      <c r="F332" s="28"/>
    </row>
    <row r="333" spans="3:6" ht="12.75">
      <c r="C333" s="26"/>
      <c r="E333" s="28"/>
      <c r="F333" s="28"/>
    </row>
    <row r="334" spans="3:6" ht="12.75">
      <c r="C334" s="26"/>
      <c r="E334" s="28"/>
      <c r="F334" s="28"/>
    </row>
    <row r="335" spans="3:6" ht="12.75">
      <c r="C335" s="26"/>
      <c r="E335" s="28"/>
      <c r="F335" s="28"/>
    </row>
    <row r="336" spans="3:6" ht="12.75">
      <c r="C336" s="26"/>
      <c r="E336" s="28"/>
      <c r="F336" s="28"/>
    </row>
    <row r="337" spans="3:6" ht="12.75">
      <c r="C337" s="26"/>
      <c r="E337" s="28"/>
      <c r="F337" s="28"/>
    </row>
    <row r="338" spans="3:6" ht="12.75">
      <c r="C338" s="26"/>
      <c r="E338" s="28"/>
      <c r="F338" s="28"/>
    </row>
    <row r="339" spans="3:6" ht="12.75">
      <c r="C339" s="26"/>
      <c r="E339" s="28"/>
      <c r="F339" s="28"/>
    </row>
    <row r="340" spans="3:6" ht="12.75">
      <c r="C340" s="26"/>
      <c r="E340" s="28"/>
      <c r="F340" s="28"/>
    </row>
    <row r="341" spans="3:6" ht="12.75">
      <c r="C341" s="26"/>
      <c r="E341" s="28"/>
      <c r="F341" s="28"/>
    </row>
    <row r="342" spans="3:6" ht="12.75">
      <c r="C342" s="26"/>
      <c r="E342" s="28"/>
      <c r="F342" s="28"/>
    </row>
    <row r="343" spans="3:6" ht="12.75">
      <c r="C343" s="26"/>
      <c r="E343" s="28"/>
      <c r="F343" s="28"/>
    </row>
    <row r="344" ht="12.75">
      <c r="C344" s="26"/>
    </row>
    <row r="345" ht="12.75">
      <c r="C345" s="26"/>
    </row>
    <row r="346" ht="12.75">
      <c r="C346" s="26"/>
    </row>
    <row r="347" ht="12.75">
      <c r="C347" s="26"/>
    </row>
    <row r="348" ht="12.75">
      <c r="C348" s="26"/>
    </row>
    <row r="349" ht="12.75">
      <c r="C349" s="26"/>
    </row>
    <row r="350" ht="12.75">
      <c r="C350" s="26"/>
    </row>
    <row r="351" ht="12.75">
      <c r="C351" s="26"/>
    </row>
  </sheetData>
  <sheetProtection/>
  <mergeCells count="11">
    <mergeCell ref="D1:F1"/>
    <mergeCell ref="D2:F2"/>
    <mergeCell ref="D3:F3"/>
    <mergeCell ref="D4:F4"/>
    <mergeCell ref="D5:F5"/>
    <mergeCell ref="A70:C70"/>
    <mergeCell ref="A13:F13"/>
    <mergeCell ref="A9:F9"/>
    <mergeCell ref="A10:F10"/>
    <mergeCell ref="A11:F11"/>
    <mergeCell ref="A12:F12"/>
  </mergeCells>
  <printOptions horizontalCentered="1"/>
  <pageMargins left="0.1968503937007874" right="0.1968503937007874" top="0.1968503937007874" bottom="0.3937007874015748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view="pageBreakPreview" zoomScale="90" zoomScaleSheetLayoutView="90" zoomScalePageLayoutView="0" workbookViewId="0" topLeftCell="A1">
      <selection activeCell="L1" sqref="L1:O6"/>
    </sheetView>
  </sheetViews>
  <sheetFormatPr defaultColWidth="9.140625" defaultRowHeight="12.75"/>
  <cols>
    <col min="1" max="1" width="5.00390625" style="0" customWidth="1"/>
    <col min="2" max="2" width="29.00390625" style="0" customWidth="1"/>
    <col min="3" max="3" width="26.7109375" style="0" customWidth="1"/>
    <col min="4" max="4" width="15.7109375" style="0" customWidth="1"/>
    <col min="5" max="5" width="14.8515625" style="0" customWidth="1"/>
    <col min="6" max="6" width="12.8515625" style="0" customWidth="1"/>
    <col min="7" max="7" width="15.7109375" style="0" customWidth="1"/>
    <col min="8" max="8" width="13.8515625" style="0" customWidth="1"/>
    <col min="9" max="9" width="15.421875" style="0" customWidth="1"/>
    <col min="10" max="10" width="14.00390625" style="0" customWidth="1"/>
    <col min="11" max="11" width="14.57421875" style="0" customWidth="1"/>
    <col min="12" max="12" width="13.7109375" style="0" customWidth="1"/>
    <col min="13" max="14" width="13.421875" style="0" customWidth="1"/>
    <col min="15" max="15" width="15.57421875" style="0" customWidth="1"/>
    <col min="16" max="16" width="12.28125" style="0" customWidth="1"/>
  </cols>
  <sheetData>
    <row r="1" spans="12:15" ht="18">
      <c r="L1" s="84"/>
      <c r="M1" s="84"/>
      <c r="N1" s="84"/>
      <c r="O1" s="84"/>
    </row>
    <row r="2" spans="12:15" ht="18">
      <c r="L2" s="18"/>
      <c r="M2" s="18"/>
      <c r="N2" s="18"/>
      <c r="O2" s="18"/>
    </row>
    <row r="3" spans="12:15" ht="18" customHeight="1">
      <c r="L3" s="18"/>
      <c r="M3" s="18"/>
      <c r="N3" s="18"/>
      <c r="O3" s="18"/>
    </row>
    <row r="4" spans="1:18" s="13" customFormat="1" ht="18">
      <c r="A4"/>
      <c r="B4"/>
      <c r="C4"/>
      <c r="D4"/>
      <c r="E4"/>
      <c r="F4"/>
      <c r="G4"/>
      <c r="H4"/>
      <c r="I4"/>
      <c r="J4"/>
      <c r="K4"/>
      <c r="L4" s="85"/>
      <c r="M4" s="85"/>
      <c r="N4" s="85"/>
      <c r="O4" s="85"/>
      <c r="P4"/>
      <c r="Q4" s="6"/>
      <c r="R4" s="6"/>
    </row>
    <row r="5" spans="1:18" s="13" customFormat="1" ht="12.75">
      <c r="A5"/>
      <c r="B5"/>
      <c r="C5"/>
      <c r="D5"/>
      <c r="E5"/>
      <c r="F5"/>
      <c r="G5"/>
      <c r="H5"/>
      <c r="I5"/>
      <c r="J5"/>
      <c r="K5"/>
      <c r="L5" s="6"/>
      <c r="M5" s="6"/>
      <c r="N5" s="6"/>
      <c r="O5" s="6"/>
      <c r="P5"/>
      <c r="Q5" s="6"/>
      <c r="R5" s="6"/>
    </row>
    <row r="6" ht="12.75">
      <c r="L6" s="6"/>
    </row>
    <row r="7" spans="1:16" ht="38.25" customHeight="1">
      <c r="A7" s="106" t="s">
        <v>33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8">
      <c r="A8" s="83" t="s">
        <v>160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8">
      <c r="A9" s="2"/>
      <c r="B9" s="2"/>
      <c r="C9" s="2"/>
      <c r="D9" s="2"/>
      <c r="E9" s="2"/>
      <c r="F9" s="2"/>
      <c r="G9" s="2"/>
      <c r="H9" s="2"/>
      <c r="I9" s="2"/>
      <c r="J9" s="107"/>
      <c r="K9" s="107"/>
      <c r="L9" s="107"/>
      <c r="M9" s="107"/>
      <c r="N9" s="107"/>
      <c r="O9" s="2"/>
      <c r="P9" s="2"/>
    </row>
    <row r="10" spans="1:16" ht="14.25" customHeight="1">
      <c r="A10" s="83" t="s">
        <v>284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2.75">
      <c r="A11" s="105" t="s">
        <v>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18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3.5">
      <c r="A13" s="95" t="s">
        <v>2</v>
      </c>
      <c r="B13" s="95" t="s">
        <v>5</v>
      </c>
      <c r="C13" s="95" t="s">
        <v>34</v>
      </c>
      <c r="D13" s="95" t="s">
        <v>22</v>
      </c>
      <c r="E13" s="95" t="s">
        <v>23</v>
      </c>
      <c r="F13" s="95" t="s">
        <v>35</v>
      </c>
      <c r="G13" s="95" t="s">
        <v>24</v>
      </c>
      <c r="H13" s="98" t="s">
        <v>11</v>
      </c>
      <c r="I13" s="99"/>
      <c r="J13" s="95" t="s">
        <v>7</v>
      </c>
      <c r="K13" s="98" t="s">
        <v>11</v>
      </c>
      <c r="L13" s="99"/>
      <c r="M13" s="100" t="s">
        <v>29</v>
      </c>
      <c r="N13" s="98" t="s">
        <v>11</v>
      </c>
      <c r="O13" s="99"/>
      <c r="P13" s="97" t="s">
        <v>36</v>
      </c>
    </row>
    <row r="14" spans="1:16" ht="108.75" customHeight="1">
      <c r="A14" s="96"/>
      <c r="B14" s="96"/>
      <c r="C14" s="96"/>
      <c r="D14" s="96"/>
      <c r="E14" s="96"/>
      <c r="F14" s="96"/>
      <c r="G14" s="96"/>
      <c r="H14" s="17" t="s">
        <v>27</v>
      </c>
      <c r="I14" s="17" t="s">
        <v>28</v>
      </c>
      <c r="J14" s="96"/>
      <c r="K14" s="17" t="s">
        <v>27</v>
      </c>
      <c r="L14" s="17" t="s">
        <v>28</v>
      </c>
      <c r="M14" s="101"/>
      <c r="N14" s="17" t="s">
        <v>27</v>
      </c>
      <c r="O14" s="17" t="s">
        <v>28</v>
      </c>
      <c r="P14" s="97"/>
    </row>
    <row r="15" spans="1:16" ht="12.75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20">
        <v>12</v>
      </c>
      <c r="M15" s="20">
        <v>13</v>
      </c>
      <c r="N15" s="20">
        <v>14</v>
      </c>
      <c r="O15" s="21">
        <v>15</v>
      </c>
      <c r="P15" s="21">
        <v>16</v>
      </c>
    </row>
    <row r="16" spans="1:16" s="59" customFormat="1" ht="21.75" customHeight="1">
      <c r="A16" s="57" t="s">
        <v>6</v>
      </c>
      <c r="B16" s="102" t="s">
        <v>25</v>
      </c>
      <c r="C16" s="103"/>
      <c r="D16" s="103"/>
      <c r="E16" s="103"/>
      <c r="F16" s="104"/>
      <c r="G16" s="58">
        <f>H16+I16</f>
        <v>12538350.339999998</v>
      </c>
      <c r="H16" s="58">
        <f>H18+H19+H20+H21+H22</f>
        <v>11594491.139999999</v>
      </c>
      <c r="I16" s="58">
        <f>I18+I19+I20+I22</f>
        <v>943859.2000000001</v>
      </c>
      <c r="J16" s="58">
        <f>K16+L16</f>
        <v>3165500.08</v>
      </c>
      <c r="K16" s="58">
        <f>K18+K19</f>
        <v>2629214.32</v>
      </c>
      <c r="L16" s="58">
        <f>L18+L19</f>
        <v>536285.76</v>
      </c>
      <c r="M16" s="58">
        <f>N16+O16</f>
        <v>2980000</v>
      </c>
      <c r="N16" s="58">
        <f>N18+N19</f>
        <v>2500000</v>
      </c>
      <c r="O16" s="58">
        <f>O18+O19</f>
        <v>480000</v>
      </c>
      <c r="P16" s="58">
        <f>P18+P19</f>
        <v>208031</v>
      </c>
    </row>
    <row r="17" spans="1:16" s="23" customFormat="1" ht="18">
      <c r="A17" s="51"/>
      <c r="B17" s="22" t="s">
        <v>26</v>
      </c>
      <c r="C17" s="40"/>
      <c r="D17" s="40"/>
      <c r="E17" s="40"/>
      <c r="F17" s="40"/>
      <c r="G17" s="14"/>
      <c r="H17" s="14"/>
      <c r="I17" s="14"/>
      <c r="J17" s="14"/>
      <c r="K17" s="14"/>
      <c r="L17" s="14"/>
      <c r="M17" s="14"/>
      <c r="N17" s="14"/>
      <c r="O17" s="14"/>
      <c r="P17" s="46" t="s">
        <v>16</v>
      </c>
    </row>
    <row r="18" spans="1:16" ht="29.25" customHeight="1">
      <c r="A18" s="69" t="s">
        <v>164</v>
      </c>
      <c r="B18" s="38" t="s">
        <v>42</v>
      </c>
      <c r="C18" s="41" t="str">
        <f>РЕЕСТР!F19</f>
        <v>Электроснабжение уличного освещения - 485 830кВт/ч</v>
      </c>
      <c r="D18" s="41" t="s">
        <v>162</v>
      </c>
      <c r="E18" s="41" t="s">
        <v>161</v>
      </c>
      <c r="F18" s="41" t="str">
        <f>РЕЕСТР!E19</f>
        <v>01.01.2015-31.12.2015</v>
      </c>
      <c r="G18" s="42">
        <f aca="true" t="shared" si="0" ref="G18:G23">H18+I18</f>
        <v>5574985.02</v>
      </c>
      <c r="H18" s="42">
        <v>5039000</v>
      </c>
      <c r="I18" s="42">
        <v>535985.02</v>
      </c>
      <c r="J18" s="14">
        <f>K18+L18</f>
        <v>2752000</v>
      </c>
      <c r="K18" s="14">
        <v>2482000</v>
      </c>
      <c r="L18" s="14">
        <v>270000</v>
      </c>
      <c r="M18" s="14">
        <f>N18+O18</f>
        <v>2752000</v>
      </c>
      <c r="N18" s="14">
        <v>2482000</v>
      </c>
      <c r="O18" s="14">
        <v>270000</v>
      </c>
      <c r="P18" s="77">
        <v>208031</v>
      </c>
    </row>
    <row r="19" spans="1:16" ht="41.25" customHeight="1">
      <c r="A19" s="69" t="s">
        <v>163</v>
      </c>
      <c r="B19" s="38" t="str">
        <f>РЕЕСТР!B25</f>
        <v>ООО "Тазстройэнерго"</v>
      </c>
      <c r="C19" s="41" t="str">
        <f>РЕЕСТР!F25</f>
        <v>Техническое обслуживание сетей уличного освещения п.Тазовский - 32 улицы</v>
      </c>
      <c r="D19" s="41" t="s">
        <v>165</v>
      </c>
      <c r="E19" s="55">
        <v>41792</v>
      </c>
      <c r="F19" s="41" t="str">
        <f>РЕЕСТР!E25</f>
        <v>01.01.2015-01.06.2015</v>
      </c>
      <c r="G19" s="42">
        <f t="shared" si="0"/>
        <v>595357.2</v>
      </c>
      <c r="H19" s="42">
        <v>385357.2</v>
      </c>
      <c r="I19" s="42">
        <v>210000</v>
      </c>
      <c r="J19" s="14">
        <f>K19+L19</f>
        <v>413500.08</v>
      </c>
      <c r="K19" s="14">
        <v>147214.32</v>
      </c>
      <c r="L19" s="14">
        <f>119071.44*4-210000</f>
        <v>266285.76</v>
      </c>
      <c r="M19" s="14">
        <f>N19+O19</f>
        <v>228000</v>
      </c>
      <c r="N19" s="14">
        <v>18000</v>
      </c>
      <c r="O19" s="14">
        <v>210000</v>
      </c>
      <c r="P19" s="47"/>
    </row>
    <row r="20" spans="1:16" ht="52.5">
      <c r="A20" s="52" t="s">
        <v>289</v>
      </c>
      <c r="B20" s="38" t="str">
        <f>РЕЕСТР!B63</f>
        <v>ООО "Тазстройэнерго"</v>
      </c>
      <c r="C20" s="41" t="str">
        <f>РЕЕСТР!F63</f>
        <v>Техническое обслуживание сетей уличного освещения п.Тазовский с 02.06.15-31.05.16 - 32 улицы</v>
      </c>
      <c r="D20" s="41" t="s">
        <v>290</v>
      </c>
      <c r="E20" s="55">
        <v>42142</v>
      </c>
      <c r="F20" s="41" t="str">
        <f>РЕЕСТР!E63</f>
        <v>18.05.2015-30.06.2016</v>
      </c>
      <c r="G20" s="42">
        <f t="shared" si="0"/>
        <v>3625642.8</v>
      </c>
      <c r="H20" s="42">
        <v>3470000</v>
      </c>
      <c r="I20" s="42">
        <v>155642.8</v>
      </c>
      <c r="J20" s="39"/>
      <c r="K20" s="39"/>
      <c r="L20" s="39"/>
      <c r="M20" s="39"/>
      <c r="N20" s="39"/>
      <c r="O20" s="39"/>
      <c r="P20" s="46"/>
    </row>
    <row r="21" spans="1:16" ht="52.5">
      <c r="A21" s="52" t="s">
        <v>291</v>
      </c>
      <c r="B21" s="38" t="str">
        <f>РЕЕСТР!B64</f>
        <v>ООО "Тазстройэнерго"</v>
      </c>
      <c r="C21" s="41" t="str">
        <f>РЕЕСТР!F64</f>
        <v>Ремонт воздушной линии электропередач (ВЛ-0,4 еВ0 по ул.Геофизиков д.22В - д/с "Теремок" - 356м</v>
      </c>
      <c r="D21" s="41" t="s">
        <v>292</v>
      </c>
      <c r="E21" s="55">
        <v>42122</v>
      </c>
      <c r="F21" s="41" t="s">
        <v>269</v>
      </c>
      <c r="G21" s="42">
        <f t="shared" si="0"/>
        <v>1581133.94</v>
      </c>
      <c r="H21" s="42">
        <v>1581133.94</v>
      </c>
      <c r="I21" s="42"/>
      <c r="J21" s="39"/>
      <c r="K21" s="39"/>
      <c r="L21" s="39"/>
      <c r="M21" s="39"/>
      <c r="N21" s="39"/>
      <c r="O21" s="39"/>
      <c r="P21" s="46"/>
    </row>
    <row r="22" spans="1:16" ht="54.75" customHeight="1">
      <c r="A22" s="52" t="s">
        <v>293</v>
      </c>
      <c r="B22" s="38" t="str">
        <f>РЕЕСТР!B65</f>
        <v>ООО "Тазстройэнерго"</v>
      </c>
      <c r="C22" s="41" t="str">
        <f>РЕЕСТР!F65</f>
        <v>Ремонт воздушной линии электропередач (ВЛ-0,4 кВ) по ул.Геофизиков (придомовая территория) - 270м</v>
      </c>
      <c r="D22" s="41" t="s">
        <v>294</v>
      </c>
      <c r="E22" s="55">
        <v>42122</v>
      </c>
      <c r="F22" s="41" t="s">
        <v>269</v>
      </c>
      <c r="G22" s="42">
        <f t="shared" si="0"/>
        <v>1161231.38</v>
      </c>
      <c r="H22" s="42">
        <v>1119000</v>
      </c>
      <c r="I22" s="42">
        <v>42231.38</v>
      </c>
      <c r="J22" s="39"/>
      <c r="K22" s="39"/>
      <c r="L22" s="39"/>
      <c r="M22" s="39"/>
      <c r="N22" s="39"/>
      <c r="O22" s="39"/>
      <c r="P22" s="46"/>
    </row>
    <row r="23" spans="1:16" s="62" customFormat="1" ht="17.25">
      <c r="A23" s="60" t="s">
        <v>17</v>
      </c>
      <c r="B23" s="89" t="s">
        <v>31</v>
      </c>
      <c r="C23" s="90"/>
      <c r="D23" s="90"/>
      <c r="E23" s="90"/>
      <c r="F23" s="91"/>
      <c r="G23" s="58">
        <f t="shared" si="0"/>
        <v>0</v>
      </c>
      <c r="H23" s="58">
        <v>0</v>
      </c>
      <c r="I23" s="58">
        <v>0</v>
      </c>
      <c r="J23" s="58">
        <f>K23+L23</f>
        <v>0</v>
      </c>
      <c r="K23" s="58">
        <v>0</v>
      </c>
      <c r="L23" s="58">
        <v>0</v>
      </c>
      <c r="M23" s="58">
        <f>N23+O23</f>
        <v>0</v>
      </c>
      <c r="N23" s="58">
        <v>0</v>
      </c>
      <c r="O23" s="58">
        <v>0</v>
      </c>
      <c r="P23" s="61"/>
    </row>
    <row r="24" spans="1:16" s="23" customFormat="1" ht="18">
      <c r="A24" s="51"/>
      <c r="B24" s="53" t="s">
        <v>26</v>
      </c>
      <c r="C24" s="40"/>
      <c r="D24" s="40"/>
      <c r="E24" s="40"/>
      <c r="F24" s="40"/>
      <c r="G24" s="14"/>
      <c r="H24" s="14"/>
      <c r="I24" s="14"/>
      <c r="J24" s="14"/>
      <c r="K24" s="14"/>
      <c r="L24" s="14"/>
      <c r="M24" s="14"/>
      <c r="N24" s="14"/>
      <c r="O24" s="14"/>
      <c r="P24" s="46"/>
    </row>
    <row r="25" spans="1:16" ht="18" hidden="1">
      <c r="A25" s="52"/>
      <c r="B25" s="54" t="s">
        <v>13</v>
      </c>
      <c r="C25" s="41"/>
      <c r="D25" s="41"/>
      <c r="E25" s="41"/>
      <c r="F25" s="41"/>
      <c r="G25" s="42"/>
      <c r="H25" s="42"/>
      <c r="I25" s="42"/>
      <c r="J25" s="39"/>
      <c r="K25" s="39"/>
      <c r="L25" s="39"/>
      <c r="M25" s="39"/>
      <c r="N25" s="39"/>
      <c r="O25" s="39"/>
      <c r="P25" s="46"/>
    </row>
    <row r="26" spans="1:16" ht="18" hidden="1">
      <c r="A26" s="52"/>
      <c r="B26" s="54" t="s">
        <v>14</v>
      </c>
      <c r="C26" s="41"/>
      <c r="D26" s="41"/>
      <c r="E26" s="41"/>
      <c r="F26" s="41"/>
      <c r="G26" s="42"/>
      <c r="H26" s="42"/>
      <c r="I26" s="42"/>
      <c r="J26" s="39"/>
      <c r="K26" s="39"/>
      <c r="L26" s="39"/>
      <c r="M26" s="39"/>
      <c r="N26" s="39"/>
      <c r="O26" s="39"/>
      <c r="P26" s="46"/>
    </row>
    <row r="27" spans="1:16" ht="18" hidden="1">
      <c r="A27" s="52"/>
      <c r="B27" s="54" t="s">
        <v>4</v>
      </c>
      <c r="C27" s="41"/>
      <c r="D27" s="41"/>
      <c r="E27" s="41"/>
      <c r="F27" s="41"/>
      <c r="G27" s="42"/>
      <c r="H27" s="42"/>
      <c r="I27" s="42"/>
      <c r="J27" s="39"/>
      <c r="K27" s="39"/>
      <c r="L27" s="39"/>
      <c r="M27" s="39"/>
      <c r="N27" s="39"/>
      <c r="O27" s="39"/>
      <c r="P27" s="46"/>
    </row>
    <row r="28" spans="1:16" s="62" customFormat="1" ht="30" customHeight="1">
      <c r="A28" s="63" t="s">
        <v>8</v>
      </c>
      <c r="B28" s="89" t="s">
        <v>32</v>
      </c>
      <c r="C28" s="90"/>
      <c r="D28" s="90"/>
      <c r="E28" s="90"/>
      <c r="F28" s="91"/>
      <c r="G28" s="58">
        <f>H28+I28</f>
        <v>1283272.27</v>
      </c>
      <c r="H28" s="58">
        <v>0</v>
      </c>
      <c r="I28" s="58">
        <f>I30+I31</f>
        <v>1283272.27</v>
      </c>
      <c r="J28" s="58">
        <f aca="true" t="shared" si="1" ref="J28:O28">J30+J31</f>
        <v>569533.7999999999</v>
      </c>
      <c r="K28" s="58">
        <f t="shared" si="1"/>
        <v>0</v>
      </c>
      <c r="L28" s="58">
        <f t="shared" si="1"/>
        <v>569533.7999999999</v>
      </c>
      <c r="M28" s="58">
        <f t="shared" si="1"/>
        <v>569533.7999999999</v>
      </c>
      <c r="N28" s="58">
        <f t="shared" si="1"/>
        <v>0</v>
      </c>
      <c r="O28" s="58">
        <f t="shared" si="1"/>
        <v>569533.7999999999</v>
      </c>
      <c r="P28" s="61"/>
    </row>
    <row r="29" spans="1:16" s="23" customFormat="1" ht="18">
      <c r="A29" s="51"/>
      <c r="B29" s="53" t="s">
        <v>26</v>
      </c>
      <c r="C29" s="40"/>
      <c r="D29" s="40"/>
      <c r="E29" s="40"/>
      <c r="F29" s="40"/>
      <c r="G29" s="14"/>
      <c r="H29" s="14"/>
      <c r="I29" s="14"/>
      <c r="J29" s="14"/>
      <c r="K29" s="14"/>
      <c r="L29" s="14"/>
      <c r="M29" s="14"/>
      <c r="N29" s="14"/>
      <c r="O29" s="14"/>
      <c r="P29" s="47"/>
    </row>
    <row r="30" spans="1:16" s="23" customFormat="1" ht="29.25" customHeight="1">
      <c r="A30" s="70" t="s">
        <v>166</v>
      </c>
      <c r="B30" s="37" t="str">
        <f>РЕЕСТР!B31</f>
        <v>ООО "ТазСпецСервис"</v>
      </c>
      <c r="C30" s="40" t="str">
        <f>РЕЕСТР!F31</f>
        <v>Содержание кладбища №1 - S=16173,5 кв.м</v>
      </c>
      <c r="D30" s="40" t="s">
        <v>167</v>
      </c>
      <c r="E30" s="56">
        <v>41977</v>
      </c>
      <c r="F30" s="40" t="str">
        <f>РЕЕСТР!E31</f>
        <v>01.01.2015-31.12.2015</v>
      </c>
      <c r="G30" s="14">
        <f>I30</f>
        <v>683439.34</v>
      </c>
      <c r="H30" s="14"/>
      <c r="I30" s="14">
        <f>РЕЕСТР!D31</f>
        <v>683439.34</v>
      </c>
      <c r="J30" s="14">
        <f>L30</f>
        <v>284766.89999999997</v>
      </c>
      <c r="K30" s="14"/>
      <c r="L30" s="14">
        <f>227813.52+56953.38</f>
        <v>284766.89999999997</v>
      </c>
      <c r="M30" s="14">
        <f>O30</f>
        <v>284766.89999999997</v>
      </c>
      <c r="N30" s="14"/>
      <c r="O30" s="14">
        <f>L30</f>
        <v>284766.89999999997</v>
      </c>
      <c r="P30" s="47"/>
    </row>
    <row r="31" spans="1:16" s="23" customFormat="1" ht="29.25" customHeight="1">
      <c r="A31" s="70" t="s">
        <v>168</v>
      </c>
      <c r="B31" s="37" t="str">
        <f>РЕЕСТР!B32</f>
        <v>ИП Корепанов Борис Николаевич</v>
      </c>
      <c r="C31" s="40" t="str">
        <f>РЕЕСТР!F32</f>
        <v>Содержание кладбища №3 - S=26114,4 кв.м</v>
      </c>
      <c r="D31" s="40" t="s">
        <v>169</v>
      </c>
      <c r="E31" s="56">
        <v>41977</v>
      </c>
      <c r="F31" s="40" t="str">
        <f>РЕЕСТР!E32</f>
        <v>01.01.2015-31.12.2015</v>
      </c>
      <c r="G31" s="14">
        <f>I31</f>
        <v>599832.93</v>
      </c>
      <c r="H31" s="14"/>
      <c r="I31" s="14">
        <f>РЕЕСТР!D32</f>
        <v>599832.93</v>
      </c>
      <c r="J31" s="14">
        <f>L31</f>
        <v>284766.89999999997</v>
      </c>
      <c r="K31" s="14"/>
      <c r="L31" s="14">
        <f>L30</f>
        <v>284766.89999999997</v>
      </c>
      <c r="M31" s="14">
        <f>O31</f>
        <v>284766.89999999997</v>
      </c>
      <c r="N31" s="14"/>
      <c r="O31" s="14">
        <f>L31</f>
        <v>284766.89999999997</v>
      </c>
      <c r="P31" s="47"/>
    </row>
    <row r="32" spans="1:16" s="62" customFormat="1" ht="26.25" customHeight="1">
      <c r="A32" s="60" t="s">
        <v>37</v>
      </c>
      <c r="B32" s="89" t="s">
        <v>30</v>
      </c>
      <c r="C32" s="90"/>
      <c r="D32" s="90"/>
      <c r="E32" s="90"/>
      <c r="F32" s="91"/>
      <c r="G32" s="58">
        <f>H32+I32</f>
        <v>344340.13</v>
      </c>
      <c r="H32" s="58">
        <v>0</v>
      </c>
      <c r="I32" s="58">
        <f>I34</f>
        <v>344340.13</v>
      </c>
      <c r="J32" s="58">
        <f aca="true" t="shared" si="2" ref="J32:O32">J34</f>
        <v>104781.51</v>
      </c>
      <c r="K32" s="58">
        <f t="shared" si="2"/>
        <v>0</v>
      </c>
      <c r="L32" s="58">
        <f t="shared" si="2"/>
        <v>104781.51</v>
      </c>
      <c r="M32" s="58">
        <f t="shared" si="2"/>
        <v>104781.51</v>
      </c>
      <c r="N32" s="58">
        <f t="shared" si="2"/>
        <v>0</v>
      </c>
      <c r="O32" s="58">
        <f t="shared" si="2"/>
        <v>104781.51</v>
      </c>
      <c r="P32" s="61"/>
    </row>
    <row r="33" spans="1:16" s="23" customFormat="1" ht="18">
      <c r="A33" s="51"/>
      <c r="B33" s="53" t="s">
        <v>26</v>
      </c>
      <c r="C33" s="40"/>
      <c r="D33" s="40"/>
      <c r="E33" s="40"/>
      <c r="F33" s="40"/>
      <c r="G33" s="14"/>
      <c r="H33" s="14"/>
      <c r="I33" s="14"/>
      <c r="J33" s="14"/>
      <c r="K33" s="14"/>
      <c r="L33" s="14"/>
      <c r="M33" s="14"/>
      <c r="N33" s="14"/>
      <c r="O33" s="14"/>
      <c r="P33" s="47"/>
    </row>
    <row r="34" spans="1:16" ht="26.25">
      <c r="A34" s="69" t="s">
        <v>170</v>
      </c>
      <c r="B34" s="38" t="str">
        <f>РЕЕСТР!B20</f>
        <v>ЗАО "Газпром межрегионгаз Север"</v>
      </c>
      <c r="C34" s="41" t="str">
        <f>РЕЕСТР!F20</f>
        <v>Поставка газа (вечный огонь) 86,4тыс.куб.м</v>
      </c>
      <c r="D34" s="41" t="s">
        <v>171</v>
      </c>
      <c r="E34" s="55">
        <v>42004</v>
      </c>
      <c r="F34" s="41" t="str">
        <f>РЕЕСТР!E20</f>
        <v>01.01.2015-31.12.2015</v>
      </c>
      <c r="G34" s="42">
        <f>I34</f>
        <v>344340.13</v>
      </c>
      <c r="H34" s="42"/>
      <c r="I34" s="42">
        <f>РЕЕСТР!D20</f>
        <v>344340.13</v>
      </c>
      <c r="J34" s="42">
        <f>L34</f>
        <v>104781.51</v>
      </c>
      <c r="K34" s="78"/>
      <c r="L34" s="78">
        <f>78695.15+26086.36</f>
        <v>104781.51</v>
      </c>
      <c r="M34" s="78">
        <f>O34</f>
        <v>104781.51</v>
      </c>
      <c r="N34" s="78"/>
      <c r="O34" s="78">
        <f>L34</f>
        <v>104781.51</v>
      </c>
      <c r="P34" s="46"/>
    </row>
    <row r="35" spans="1:16" ht="15" hidden="1">
      <c r="A35" s="52"/>
      <c r="B35" s="38" t="s">
        <v>14</v>
      </c>
      <c r="C35" s="41"/>
      <c r="D35" s="41"/>
      <c r="E35" s="41"/>
      <c r="F35" s="41"/>
      <c r="G35" s="42"/>
      <c r="H35" s="42"/>
      <c r="I35" s="42"/>
      <c r="J35" s="42"/>
      <c r="K35" s="48"/>
      <c r="L35" s="48"/>
      <c r="M35" s="48"/>
      <c r="N35" s="48"/>
      <c r="O35" s="48"/>
      <c r="P35" s="46"/>
    </row>
    <row r="36" spans="1:16" ht="15" hidden="1">
      <c r="A36" s="52"/>
      <c r="B36" s="38" t="s">
        <v>4</v>
      </c>
      <c r="C36" s="41"/>
      <c r="D36" s="41"/>
      <c r="E36" s="41"/>
      <c r="F36" s="41"/>
      <c r="G36" s="42"/>
      <c r="H36" s="42"/>
      <c r="I36" s="42"/>
      <c r="J36" s="42"/>
      <c r="K36" s="48"/>
      <c r="L36" s="48"/>
      <c r="M36" s="48"/>
      <c r="N36" s="48"/>
      <c r="O36" s="48"/>
      <c r="P36" s="46"/>
    </row>
    <row r="37" spans="1:16" s="62" customFormat="1" ht="27" customHeight="1">
      <c r="A37" s="60" t="s">
        <v>21</v>
      </c>
      <c r="B37" s="89" t="s">
        <v>19</v>
      </c>
      <c r="C37" s="90"/>
      <c r="D37" s="90"/>
      <c r="E37" s="90"/>
      <c r="F37" s="91"/>
      <c r="G37" s="58">
        <f>H37+I37</f>
        <v>28178425.809999995</v>
      </c>
      <c r="H37" s="58">
        <v>0</v>
      </c>
      <c r="I37" s="58">
        <f>I39+I68+I73+I79+I82+I84</f>
        <v>28178425.809999995</v>
      </c>
      <c r="J37" s="58">
        <f aca="true" t="shared" si="3" ref="J37:O37">J39+J68+J73+J79+J82+J84</f>
        <v>20590974.79</v>
      </c>
      <c r="K37" s="58">
        <f t="shared" si="3"/>
        <v>0</v>
      </c>
      <c r="L37" s="58">
        <f t="shared" si="3"/>
        <v>20590974.79</v>
      </c>
      <c r="M37" s="58">
        <f t="shared" si="3"/>
        <v>20590974.79</v>
      </c>
      <c r="N37" s="58">
        <f t="shared" si="3"/>
        <v>0</v>
      </c>
      <c r="O37" s="58">
        <f t="shared" si="3"/>
        <v>20590974.79</v>
      </c>
      <c r="P37" s="64"/>
    </row>
    <row r="38" spans="1:16" s="23" customFormat="1" ht="18">
      <c r="A38" s="51"/>
      <c r="B38" s="53" t="s">
        <v>26</v>
      </c>
      <c r="C38" s="40"/>
      <c r="D38" s="40"/>
      <c r="E38" s="40"/>
      <c r="F38" s="40"/>
      <c r="G38" s="14"/>
      <c r="H38" s="14"/>
      <c r="I38" s="14"/>
      <c r="J38" s="14"/>
      <c r="K38" s="14"/>
      <c r="L38" s="14"/>
      <c r="M38" s="14"/>
      <c r="N38" s="14"/>
      <c r="O38" s="14"/>
      <c r="P38" s="47"/>
    </row>
    <row r="39" spans="1:16" s="68" customFormat="1" ht="18.75" customHeight="1">
      <c r="A39" s="65" t="s">
        <v>159</v>
      </c>
      <c r="B39" s="92" t="s">
        <v>172</v>
      </c>
      <c r="C39" s="93"/>
      <c r="D39" s="93"/>
      <c r="E39" s="94"/>
      <c r="F39" s="66"/>
      <c r="G39" s="76">
        <f>SUM(G40:G67)</f>
        <v>8325232.709999999</v>
      </c>
      <c r="H39" s="76">
        <f aca="true" t="shared" si="4" ref="H39:N39">SUM(H40:H67)</f>
        <v>0</v>
      </c>
      <c r="I39" s="76">
        <f t="shared" si="4"/>
        <v>8325232.709999999</v>
      </c>
      <c r="J39" s="76">
        <f t="shared" si="4"/>
        <v>8325232.709999999</v>
      </c>
      <c r="K39" s="76">
        <f t="shared" si="4"/>
        <v>0</v>
      </c>
      <c r="L39" s="76">
        <f>SUM(L40:L67)</f>
        <v>8325232.709999999</v>
      </c>
      <c r="M39" s="76">
        <f>SUM(M40:M67)</f>
        <v>8325232.709999999</v>
      </c>
      <c r="N39" s="76">
        <f t="shared" si="4"/>
        <v>0</v>
      </c>
      <c r="O39" s="76">
        <f>SUM(O40:O67)</f>
        <v>8325232.709999999</v>
      </c>
      <c r="P39" s="67"/>
    </row>
    <row r="40" spans="1:16" ht="25.5" customHeight="1">
      <c r="A40" s="50" t="s">
        <v>173</v>
      </c>
      <c r="B40" s="38" t="str">
        <f>РЕЕСТР!B17</f>
        <v>ИП Масягин Кирилл Владимирович</v>
      </c>
      <c r="C40" s="41" t="str">
        <f>РЕЕСТР!F17</f>
        <v>Устройство купели на крещение 1шт</v>
      </c>
      <c r="D40" s="41" t="s">
        <v>174</v>
      </c>
      <c r="E40" s="55">
        <v>42017</v>
      </c>
      <c r="F40" s="41" t="str">
        <f>РЕЕСТР!E17</f>
        <v>13.01.2015-31.12.2015</v>
      </c>
      <c r="G40" s="42">
        <f aca="true" t="shared" si="5" ref="G40:G45">I40</f>
        <v>588750.02</v>
      </c>
      <c r="H40" s="42"/>
      <c r="I40" s="42">
        <f>РЕЕСТР!D17</f>
        <v>588750.02</v>
      </c>
      <c r="J40" s="42">
        <f>L40</f>
        <v>588750.02</v>
      </c>
      <c r="K40" s="42"/>
      <c r="L40" s="42">
        <f>I40</f>
        <v>588750.02</v>
      </c>
      <c r="M40" s="42">
        <f>O40</f>
        <v>588750.02</v>
      </c>
      <c r="N40" s="42"/>
      <c r="O40" s="42">
        <f>L40</f>
        <v>588750.02</v>
      </c>
      <c r="P40" s="42"/>
    </row>
    <row r="41" spans="1:16" ht="27" customHeight="1">
      <c r="A41" s="50" t="s">
        <v>175</v>
      </c>
      <c r="B41" s="38" t="str">
        <f>РЕЕСТР!B21</f>
        <v>ООО "ВАРТА"</v>
      </c>
      <c r="C41" s="41" t="str">
        <f>РЕЕСТР!F21</f>
        <v>Приобретение генераторов - 2шт</v>
      </c>
      <c r="D41" s="41">
        <v>2</v>
      </c>
      <c r="E41" s="55">
        <v>42017</v>
      </c>
      <c r="F41" s="41" t="str">
        <f>РЕЕСТР!E21</f>
        <v>13.01.2015-31.12.2015</v>
      </c>
      <c r="G41" s="42">
        <f t="shared" si="5"/>
        <v>72000</v>
      </c>
      <c r="H41" s="42"/>
      <c r="I41" s="42">
        <f>РЕЕСТР!D21</f>
        <v>72000</v>
      </c>
      <c r="J41" s="42">
        <f aca="true" t="shared" si="6" ref="J41:J66">L41</f>
        <v>72000</v>
      </c>
      <c r="K41" s="49"/>
      <c r="L41" s="42">
        <f aca="true" t="shared" si="7" ref="L41:L65">I41</f>
        <v>72000</v>
      </c>
      <c r="M41" s="42">
        <f aca="true" t="shared" si="8" ref="M41:M65">O41</f>
        <v>72000</v>
      </c>
      <c r="N41" s="49"/>
      <c r="O41" s="42">
        <f aca="true" t="shared" si="9" ref="O41:O65">L41</f>
        <v>72000</v>
      </c>
      <c r="P41" s="42"/>
    </row>
    <row r="42" spans="1:16" ht="187.5" customHeight="1">
      <c r="A42" s="50" t="s">
        <v>176</v>
      </c>
      <c r="B42" s="38" t="str">
        <f>РЕЕСТР!B22</f>
        <v>Тюрина Ксения Геннадьевна, Серобаба Сергей Владимирович, Плотникова Юлия Александровна, ИП Блинкова Наталья Алексеевна, ИП Потапов Геннадий Валерьевич, ИП Рогова Ольга Ивановна, Руденко Павел Васильевич, Сатырова Гульзара Акманбетовна</v>
      </c>
      <c r="C42" s="41" t="str">
        <f>РЕЕСТР!F22</f>
        <v>О подведении итогов конкурсов на лучшее новогоднее оформление окон жилых домов «Новогодняя композиция»,  по оформлению улиц и дворов жилых домов «Рождественские фантазии», на лучшее новогоднее оформление фасадов, витрин, интерьеров магазинов, торговых павильонов, организаций общественного питания и бытового обслуживания населения «Новогоднее чудо»</v>
      </c>
      <c r="D42" s="41" t="s">
        <v>177</v>
      </c>
      <c r="E42" s="55">
        <v>42025</v>
      </c>
      <c r="F42" s="41" t="str">
        <f>РЕЕСТР!E22</f>
        <v>20.01.2015-28.02.2015</v>
      </c>
      <c r="G42" s="42">
        <f t="shared" si="5"/>
        <v>54000</v>
      </c>
      <c r="H42" s="42"/>
      <c r="I42" s="42">
        <f>РЕЕСТР!D22</f>
        <v>54000</v>
      </c>
      <c r="J42" s="42">
        <f t="shared" si="6"/>
        <v>54000</v>
      </c>
      <c r="K42" s="49"/>
      <c r="L42" s="42">
        <f t="shared" si="7"/>
        <v>54000</v>
      </c>
      <c r="M42" s="42">
        <f t="shared" si="8"/>
        <v>54000</v>
      </c>
      <c r="N42" s="49"/>
      <c r="O42" s="42">
        <f t="shared" si="9"/>
        <v>54000</v>
      </c>
      <c r="P42" s="42"/>
    </row>
    <row r="43" spans="1:16" ht="27" customHeight="1">
      <c r="A43" s="50" t="s">
        <v>178</v>
      </c>
      <c r="B43" s="38" t="str">
        <f>РЕЕСТР!B23</f>
        <v>ИП Корепанов Борис Николаевич</v>
      </c>
      <c r="C43" s="41" t="str">
        <f>РЕЕСТР!F23</f>
        <v>Содержание ледового городка в п.Тазовский - S=1100кв.м</v>
      </c>
      <c r="D43" s="41" t="s">
        <v>179</v>
      </c>
      <c r="E43" s="55">
        <v>41981</v>
      </c>
      <c r="F43" s="41" t="str">
        <f>РЕЕСТР!E23</f>
        <v>08.12.2014-31.12.2015</v>
      </c>
      <c r="G43" s="42">
        <f t="shared" si="5"/>
        <v>267787.08</v>
      </c>
      <c r="H43" s="42"/>
      <c r="I43" s="42">
        <f>РЕЕСТР!D23</f>
        <v>267787.08</v>
      </c>
      <c r="J43" s="42">
        <f t="shared" si="6"/>
        <v>267787.08</v>
      </c>
      <c r="K43" s="49"/>
      <c r="L43" s="42">
        <f t="shared" si="7"/>
        <v>267787.08</v>
      </c>
      <c r="M43" s="42">
        <f t="shared" si="8"/>
        <v>267787.08</v>
      </c>
      <c r="N43" s="49"/>
      <c r="O43" s="42">
        <f t="shared" si="9"/>
        <v>267787.08</v>
      </c>
      <c r="P43" s="42"/>
    </row>
    <row r="44" spans="1:16" ht="27" customHeight="1">
      <c r="A44" s="50" t="s">
        <v>180</v>
      </c>
      <c r="B44" s="38" t="str">
        <f>РЕЕСТР!B24</f>
        <v>ИП Потапов Геннадий Валерьевич</v>
      </c>
      <c r="C44" s="41" t="str">
        <f>РЕЕСТР!F24</f>
        <v>Приобретение прожекторов -2 шт</v>
      </c>
      <c r="D44" s="41">
        <v>5350</v>
      </c>
      <c r="E44" s="55">
        <v>42017</v>
      </c>
      <c r="F44" s="41" t="str">
        <f>РЕЕСТР!E24</f>
        <v>13.01.2015-31.12.2015</v>
      </c>
      <c r="G44" s="42">
        <f t="shared" si="5"/>
        <v>5500</v>
      </c>
      <c r="H44" s="42"/>
      <c r="I44" s="42">
        <f>РЕЕСТР!D24</f>
        <v>5500</v>
      </c>
      <c r="J44" s="42">
        <f t="shared" si="6"/>
        <v>5500</v>
      </c>
      <c r="K44" s="49"/>
      <c r="L44" s="42">
        <f t="shared" si="7"/>
        <v>5500</v>
      </c>
      <c r="M44" s="42">
        <f t="shared" si="8"/>
        <v>5500</v>
      </c>
      <c r="N44" s="49"/>
      <c r="O44" s="42">
        <f t="shared" si="9"/>
        <v>5500</v>
      </c>
      <c r="P44" s="42"/>
    </row>
    <row r="45" spans="1:16" ht="27" customHeight="1">
      <c r="A45" s="50" t="s">
        <v>181</v>
      </c>
      <c r="B45" s="38" t="str">
        <f>РЕЕСТР!B26</f>
        <v>ООО "Дельта-Принт"</v>
      </c>
      <c r="C45" s="41" t="str">
        <f>РЕЕСТР!F26</f>
        <v>Приобретение баннерной арки (23.02) - 2 комплекта</v>
      </c>
      <c r="D45" s="41">
        <v>2</v>
      </c>
      <c r="E45" s="55">
        <v>42045</v>
      </c>
      <c r="F45" s="41" t="str">
        <f>РЕЕСТР!E26</f>
        <v>10.02.2015-31.12.2015</v>
      </c>
      <c r="G45" s="42">
        <f t="shared" si="5"/>
        <v>41450.8</v>
      </c>
      <c r="H45" s="42"/>
      <c r="I45" s="42">
        <f>РЕЕСТР!D26</f>
        <v>41450.8</v>
      </c>
      <c r="J45" s="42">
        <f t="shared" si="6"/>
        <v>41450.8</v>
      </c>
      <c r="K45" s="49"/>
      <c r="L45" s="42">
        <f t="shared" si="7"/>
        <v>41450.8</v>
      </c>
      <c r="M45" s="42">
        <f t="shared" si="8"/>
        <v>41450.8</v>
      </c>
      <c r="N45" s="49"/>
      <c r="O45" s="42">
        <f t="shared" si="9"/>
        <v>41450.8</v>
      </c>
      <c r="P45" s="42"/>
    </row>
    <row r="46" spans="1:16" ht="27" customHeight="1">
      <c r="A46" s="50" t="s">
        <v>182</v>
      </c>
      <c r="B46" s="38" t="str">
        <f>РЕЕСТР!B29</f>
        <v>ИП Журавлев Дмитрий Александрович</v>
      </c>
      <c r="C46" s="41" t="str">
        <f>РЕЕСТР!F29</f>
        <v>Разработка дизайна надувной фигуры - 3шт</v>
      </c>
      <c r="D46" s="41" t="s">
        <v>183</v>
      </c>
      <c r="E46" s="55">
        <v>42044</v>
      </c>
      <c r="F46" s="41" t="str">
        <f>РЕЕСТР!E29</f>
        <v>09.02.2015-31.12.2015</v>
      </c>
      <c r="G46" s="42">
        <f aca="true" t="shared" si="10" ref="G46:G51">I46</f>
        <v>30000</v>
      </c>
      <c r="H46" s="42"/>
      <c r="I46" s="42">
        <f>РЕЕСТР!D29</f>
        <v>30000</v>
      </c>
      <c r="J46" s="42">
        <f t="shared" si="6"/>
        <v>30000</v>
      </c>
      <c r="K46" s="49"/>
      <c r="L46" s="42">
        <f t="shared" si="7"/>
        <v>30000</v>
      </c>
      <c r="M46" s="42">
        <f t="shared" si="8"/>
        <v>30000</v>
      </c>
      <c r="N46" s="49"/>
      <c r="O46" s="42">
        <f t="shared" si="9"/>
        <v>30000</v>
      </c>
      <c r="P46" s="42"/>
    </row>
    <row r="47" spans="1:16" ht="27" customHeight="1">
      <c r="A47" s="50" t="s">
        <v>184</v>
      </c>
      <c r="B47" s="38" t="str">
        <f>РЕЕСТР!B27</f>
        <v>ООО "Дельта-Принт"</v>
      </c>
      <c r="C47" s="41" t="str">
        <f>РЕЕСТР!F27</f>
        <v>Приобретение баннеров (23.02) - 7шт</v>
      </c>
      <c r="D47" s="72" t="s">
        <v>158</v>
      </c>
      <c r="E47" s="55">
        <v>42045</v>
      </c>
      <c r="F47" s="41" t="str">
        <f>РЕЕСТР!E27</f>
        <v>10.02.2015-31.12.2015</v>
      </c>
      <c r="G47" s="42">
        <f t="shared" si="10"/>
        <v>46034</v>
      </c>
      <c r="H47" s="42"/>
      <c r="I47" s="42">
        <f>РЕЕСТР!D27</f>
        <v>46034</v>
      </c>
      <c r="J47" s="42">
        <f t="shared" si="6"/>
        <v>46034</v>
      </c>
      <c r="K47" s="49"/>
      <c r="L47" s="42">
        <f t="shared" si="7"/>
        <v>46034</v>
      </c>
      <c r="M47" s="42">
        <f t="shared" si="8"/>
        <v>46034</v>
      </c>
      <c r="N47" s="49"/>
      <c r="O47" s="42">
        <f t="shared" si="9"/>
        <v>46034</v>
      </c>
      <c r="P47" s="42"/>
    </row>
    <row r="48" spans="1:16" ht="27" customHeight="1">
      <c r="A48" s="50" t="s">
        <v>185</v>
      </c>
      <c r="B48" s="38" t="str">
        <f>РЕЕСТР!B28</f>
        <v>ООО "Дельта-Принт"</v>
      </c>
      <c r="C48" s="41" t="str">
        <f>РЕЕСТР!F28</f>
        <v>Приобретение баннерной арки (23.02) - 1 комплект</v>
      </c>
      <c r="D48" s="72" t="s">
        <v>186</v>
      </c>
      <c r="E48" s="55">
        <v>42045</v>
      </c>
      <c r="F48" s="41" t="str">
        <f>РЕЕСТР!E28</f>
        <v>10.02.2015-31.12.2015</v>
      </c>
      <c r="G48" s="42">
        <f t="shared" si="10"/>
        <v>48547.15</v>
      </c>
      <c r="H48" s="42"/>
      <c r="I48" s="42">
        <f>РЕЕСТР!D28</f>
        <v>48547.15</v>
      </c>
      <c r="J48" s="42">
        <f t="shared" si="6"/>
        <v>48547.15</v>
      </c>
      <c r="K48" s="49"/>
      <c r="L48" s="42">
        <f t="shared" si="7"/>
        <v>48547.15</v>
      </c>
      <c r="M48" s="42">
        <f t="shared" si="8"/>
        <v>48547.15</v>
      </c>
      <c r="N48" s="49"/>
      <c r="O48" s="42">
        <f t="shared" si="9"/>
        <v>48547.15</v>
      </c>
      <c r="P48" s="42"/>
    </row>
    <row r="49" spans="1:16" ht="27" customHeight="1">
      <c r="A49" s="50" t="s">
        <v>187</v>
      </c>
      <c r="B49" s="38" t="str">
        <f>РЕЕСТР!B33</f>
        <v>ИП Журавлев Дмитрий Александрович</v>
      </c>
      <c r="C49" s="41" t="str">
        <f>РЕЕСТР!F33</f>
        <v>Приобретение надувной фигуры (арка 8х4) - 1шт</v>
      </c>
      <c r="D49" s="72" t="s">
        <v>188</v>
      </c>
      <c r="E49" s="55">
        <v>42052</v>
      </c>
      <c r="F49" s="41" t="str">
        <f>РЕЕСТР!E33</f>
        <v>17.02.2015-31.12.2015</v>
      </c>
      <c r="G49" s="42">
        <f t="shared" si="10"/>
        <v>49000</v>
      </c>
      <c r="H49" s="42"/>
      <c r="I49" s="42">
        <f>РЕЕСТР!D33</f>
        <v>49000</v>
      </c>
      <c r="J49" s="42">
        <f t="shared" si="6"/>
        <v>49000</v>
      </c>
      <c r="K49" s="49"/>
      <c r="L49" s="42">
        <f t="shared" si="7"/>
        <v>49000</v>
      </c>
      <c r="M49" s="42">
        <f t="shared" si="8"/>
        <v>49000</v>
      </c>
      <c r="N49" s="49"/>
      <c r="O49" s="42">
        <f t="shared" si="9"/>
        <v>49000</v>
      </c>
      <c r="P49" s="42"/>
    </row>
    <row r="50" spans="1:16" ht="27" customHeight="1">
      <c r="A50" s="50" t="s">
        <v>189</v>
      </c>
      <c r="B50" s="38" t="str">
        <f>РЕЕСТР!B34</f>
        <v>ИП Журавлев Дмитрий Александрович</v>
      </c>
      <c r="C50" s="41" t="str">
        <f>РЕЕСТР!F34</f>
        <v>Приобретение надувной фигуры (шатер 6х6х4) - 1шт</v>
      </c>
      <c r="D50" s="72" t="s">
        <v>190</v>
      </c>
      <c r="E50" s="55">
        <v>42052</v>
      </c>
      <c r="F50" s="41" t="str">
        <f>РЕЕСТР!E34</f>
        <v>17.02.2015-31.12.2015</v>
      </c>
      <c r="G50" s="42">
        <f t="shared" si="10"/>
        <v>74000</v>
      </c>
      <c r="H50" s="42"/>
      <c r="I50" s="42">
        <f>РЕЕСТР!D34</f>
        <v>74000</v>
      </c>
      <c r="J50" s="42">
        <f t="shared" si="6"/>
        <v>74000</v>
      </c>
      <c r="K50" s="49"/>
      <c r="L50" s="42">
        <f t="shared" si="7"/>
        <v>74000</v>
      </c>
      <c r="M50" s="42">
        <f t="shared" si="8"/>
        <v>74000</v>
      </c>
      <c r="N50" s="49"/>
      <c r="O50" s="42">
        <f t="shared" si="9"/>
        <v>74000</v>
      </c>
      <c r="P50" s="42"/>
    </row>
    <row r="51" spans="1:16" ht="27" customHeight="1">
      <c r="A51" s="50" t="s">
        <v>191</v>
      </c>
      <c r="B51" s="38" t="str">
        <f>РЕЕСТР!B35</f>
        <v>ИП Журавлев Дмитрий Александрович</v>
      </c>
      <c r="C51" s="41" t="str">
        <f>РЕЕСТР!F35</f>
        <v>Приобретение надувной фигуры (шатер 6х6х4) - 1шт</v>
      </c>
      <c r="D51" s="72" t="s">
        <v>192</v>
      </c>
      <c r="E51" s="55">
        <v>42052</v>
      </c>
      <c r="F51" s="41" t="str">
        <f>РЕЕСТР!E35</f>
        <v>17.02.2015-31.12.2015</v>
      </c>
      <c r="G51" s="42">
        <f t="shared" si="10"/>
        <v>74000</v>
      </c>
      <c r="H51" s="42"/>
      <c r="I51" s="42">
        <f>РЕЕСТР!D35</f>
        <v>74000</v>
      </c>
      <c r="J51" s="42">
        <f t="shared" si="6"/>
        <v>74000</v>
      </c>
      <c r="K51" s="49"/>
      <c r="L51" s="42">
        <f t="shared" si="7"/>
        <v>74000</v>
      </c>
      <c r="M51" s="42">
        <f t="shared" si="8"/>
        <v>74000</v>
      </c>
      <c r="N51" s="49"/>
      <c r="O51" s="42">
        <f t="shared" si="9"/>
        <v>74000</v>
      </c>
      <c r="P51" s="42"/>
    </row>
    <row r="52" spans="1:16" ht="27" customHeight="1">
      <c r="A52" s="50" t="s">
        <v>193</v>
      </c>
      <c r="B52" s="38" t="str">
        <f>РЕЕСТР!B36</f>
        <v>ИП Журавлев Дмитрий Александрович</v>
      </c>
      <c r="C52" s="41" t="str">
        <f>РЕЕСТР!F36</f>
        <v>Приобретение надувной фигуры (шатер 6х6х4) - 1шт</v>
      </c>
      <c r="D52" s="72" t="s">
        <v>194</v>
      </c>
      <c r="E52" s="55">
        <v>42052</v>
      </c>
      <c r="F52" s="41" t="str">
        <f>РЕЕСТР!E36</f>
        <v>17.02.2015-31.12.2015</v>
      </c>
      <c r="G52" s="42">
        <f aca="true" t="shared" si="11" ref="G52:G57">I52</f>
        <v>74000</v>
      </c>
      <c r="H52" s="42"/>
      <c r="I52" s="42">
        <v>74000</v>
      </c>
      <c r="J52" s="42">
        <f t="shared" si="6"/>
        <v>74000</v>
      </c>
      <c r="K52" s="49"/>
      <c r="L52" s="42">
        <f t="shared" si="7"/>
        <v>74000</v>
      </c>
      <c r="M52" s="42">
        <f t="shared" si="8"/>
        <v>74000</v>
      </c>
      <c r="N52" s="49"/>
      <c r="O52" s="42">
        <f t="shared" si="9"/>
        <v>74000</v>
      </c>
      <c r="P52" s="42"/>
    </row>
    <row r="53" spans="1:16" ht="27" customHeight="1">
      <c r="A53" s="50" t="s">
        <v>195</v>
      </c>
      <c r="B53" s="38" t="str">
        <f>РЕЕСТР!B37</f>
        <v>ИП Журавлев Дмитрий Александрович</v>
      </c>
      <c r="C53" s="41" t="str">
        <f>РЕЕСТР!F37</f>
        <v>Приобретение надувной фигуры (палатка 6х4х4) - 1шт</v>
      </c>
      <c r="D53" s="72" t="s">
        <v>196</v>
      </c>
      <c r="E53" s="55">
        <v>42052</v>
      </c>
      <c r="F53" s="41" t="str">
        <f>РЕЕСТР!E37</f>
        <v>17.02.2015-31.12.2015</v>
      </c>
      <c r="G53" s="42">
        <f t="shared" si="11"/>
        <v>99000</v>
      </c>
      <c r="H53" s="42"/>
      <c r="I53" s="42">
        <v>99000</v>
      </c>
      <c r="J53" s="42">
        <f t="shared" si="6"/>
        <v>99000</v>
      </c>
      <c r="K53" s="49"/>
      <c r="L53" s="42">
        <f t="shared" si="7"/>
        <v>99000</v>
      </c>
      <c r="M53" s="42">
        <f t="shared" si="8"/>
        <v>99000</v>
      </c>
      <c r="N53" s="49"/>
      <c r="O53" s="42">
        <f t="shared" si="9"/>
        <v>99000</v>
      </c>
      <c r="P53" s="42"/>
    </row>
    <row r="54" spans="1:16" ht="27" customHeight="1">
      <c r="A54" s="50" t="s">
        <v>197</v>
      </c>
      <c r="B54" s="38" t="str">
        <f>РЕЕСТР!B38</f>
        <v>ИП Журавлев Дмитрий Александрович</v>
      </c>
      <c r="C54" s="41" t="str">
        <f>РЕЕСТР!F38</f>
        <v>Приобретение надувной фигуры (олень) - 1шт</v>
      </c>
      <c r="D54" s="72" t="s">
        <v>198</v>
      </c>
      <c r="E54" s="55">
        <v>42052</v>
      </c>
      <c r="F54" s="41" t="str">
        <f>РЕЕСТР!E38</f>
        <v>17.02.2015-31.12.2015</v>
      </c>
      <c r="G54" s="42">
        <f t="shared" si="11"/>
        <v>74000</v>
      </c>
      <c r="H54" s="42"/>
      <c r="I54" s="42">
        <v>74000</v>
      </c>
      <c r="J54" s="42">
        <f t="shared" si="6"/>
        <v>74000</v>
      </c>
      <c r="K54" s="49"/>
      <c r="L54" s="42">
        <f t="shared" si="7"/>
        <v>74000</v>
      </c>
      <c r="M54" s="42">
        <f t="shared" si="8"/>
        <v>74000</v>
      </c>
      <c r="N54" s="49"/>
      <c r="O54" s="42">
        <f t="shared" si="9"/>
        <v>74000</v>
      </c>
      <c r="P54" s="42"/>
    </row>
    <row r="55" spans="1:16" ht="27" customHeight="1">
      <c r="A55" s="50" t="s">
        <v>199</v>
      </c>
      <c r="B55" s="38" t="str">
        <f>РЕЕСТР!B39</f>
        <v>ИП Журавлев Дмитрий Александрович</v>
      </c>
      <c r="C55" s="41" t="str">
        <f>РЕЕСТР!F39</f>
        <v>Приобретение надувных фигур (девушка и мужчина) - 2шт</v>
      </c>
      <c r="D55" s="72" t="s">
        <v>200</v>
      </c>
      <c r="E55" s="55">
        <v>42052</v>
      </c>
      <c r="F55" s="41" t="str">
        <f>РЕЕСТР!E39</f>
        <v>17.02.2015-31.12.2015</v>
      </c>
      <c r="G55" s="42">
        <f t="shared" si="11"/>
        <v>98000</v>
      </c>
      <c r="H55" s="42"/>
      <c r="I55" s="42">
        <v>98000</v>
      </c>
      <c r="J55" s="42">
        <f t="shared" si="6"/>
        <v>98000</v>
      </c>
      <c r="K55" s="49"/>
      <c r="L55" s="42">
        <f t="shared" si="7"/>
        <v>98000</v>
      </c>
      <c r="M55" s="42">
        <f t="shared" si="8"/>
        <v>98000</v>
      </c>
      <c r="N55" s="49"/>
      <c r="O55" s="42">
        <f t="shared" si="9"/>
        <v>98000</v>
      </c>
      <c r="P55" s="42"/>
    </row>
    <row r="56" spans="1:16" ht="27" customHeight="1">
      <c r="A56" s="50" t="s">
        <v>201</v>
      </c>
      <c r="B56" s="38" t="str">
        <f>РЕЕСТР!B40</f>
        <v>ИП Пташник Диана Антонова</v>
      </c>
      <c r="C56" s="41" t="str">
        <f>РЕЕСТР!F40</f>
        <v>Приобретение генератора - 1шт</v>
      </c>
      <c r="D56" s="72" t="s">
        <v>202</v>
      </c>
      <c r="E56" s="55">
        <v>42047</v>
      </c>
      <c r="F56" s="41" t="s">
        <v>104</v>
      </c>
      <c r="G56" s="42">
        <f t="shared" si="11"/>
        <v>38000</v>
      </c>
      <c r="H56" s="42"/>
      <c r="I56" s="42">
        <v>38000</v>
      </c>
      <c r="J56" s="42">
        <f t="shared" si="6"/>
        <v>38000</v>
      </c>
      <c r="K56" s="49"/>
      <c r="L56" s="42">
        <f t="shared" si="7"/>
        <v>38000</v>
      </c>
      <c r="M56" s="42">
        <f t="shared" si="8"/>
        <v>38000</v>
      </c>
      <c r="N56" s="49"/>
      <c r="O56" s="42">
        <f t="shared" si="9"/>
        <v>38000</v>
      </c>
      <c r="P56" s="42"/>
    </row>
    <row r="57" spans="1:16" ht="27" customHeight="1">
      <c r="A57" s="50" t="s">
        <v>203</v>
      </c>
      <c r="B57" s="38" t="str">
        <f>РЕЕСТР!B42</f>
        <v>ИП Майорова Ольга Викторовна</v>
      </c>
      <c r="C57" s="41" t="str">
        <f>РЕЕСТР!F42</f>
        <v>Приобретение ели160/Голубая Кремлёвская - 6шт</v>
      </c>
      <c r="D57" s="72" t="s">
        <v>204</v>
      </c>
      <c r="E57" s="55">
        <v>42067</v>
      </c>
      <c r="F57" s="41" t="str">
        <f>РЕЕСТР!E42</f>
        <v>04.03.2015-31.12.2015</v>
      </c>
      <c r="G57" s="42">
        <f t="shared" si="11"/>
        <v>59700</v>
      </c>
      <c r="H57" s="42"/>
      <c r="I57" s="42">
        <v>59700</v>
      </c>
      <c r="J57" s="42">
        <f t="shared" si="6"/>
        <v>59700</v>
      </c>
      <c r="K57" s="49"/>
      <c r="L57" s="42">
        <f t="shared" si="7"/>
        <v>59700</v>
      </c>
      <c r="M57" s="42">
        <f t="shared" si="8"/>
        <v>59700</v>
      </c>
      <c r="N57" s="49"/>
      <c r="O57" s="42">
        <f t="shared" si="9"/>
        <v>59700</v>
      </c>
      <c r="P57" s="42"/>
    </row>
    <row r="58" spans="1:16" ht="27" customHeight="1">
      <c r="A58" s="50" t="s">
        <v>205</v>
      </c>
      <c r="B58" s="38" t="str">
        <f>РЕЕСТР!B43</f>
        <v>ООО "Старт"</v>
      </c>
      <c r="C58" s="41" t="str">
        <f>РЕЕСТР!F43</f>
        <v>Устройство ледового городка (2014г.)- S=1750кв.м</v>
      </c>
      <c r="D58" s="72" t="s">
        <v>206</v>
      </c>
      <c r="E58" s="55">
        <v>41900</v>
      </c>
      <c r="F58" s="41" t="str">
        <f>РЕЕСТР!E43</f>
        <v>18.09.2014-31.12.2015</v>
      </c>
      <c r="G58" s="42">
        <f aca="true" t="shared" si="12" ref="G58:G65">I58</f>
        <v>2524013.74</v>
      </c>
      <c r="H58" s="42"/>
      <c r="I58" s="42">
        <f>РЕЕСТР!D43</f>
        <v>2524013.74</v>
      </c>
      <c r="J58" s="42">
        <f t="shared" si="6"/>
        <v>2524013.74</v>
      </c>
      <c r="K58" s="49"/>
      <c r="L58" s="42">
        <f t="shared" si="7"/>
        <v>2524013.74</v>
      </c>
      <c r="M58" s="42">
        <f t="shared" si="8"/>
        <v>2524013.74</v>
      </c>
      <c r="N58" s="49"/>
      <c r="O58" s="42">
        <f t="shared" si="9"/>
        <v>2524013.74</v>
      </c>
      <c r="P58" s="42"/>
    </row>
    <row r="59" spans="1:16" ht="27" customHeight="1">
      <c r="A59" s="50" t="s">
        <v>207</v>
      </c>
      <c r="B59" s="38" t="str">
        <f>РЕЕСТР!B47</f>
        <v>ООО "Дельта-Принт"</v>
      </c>
      <c r="C59" s="41" t="str">
        <f>РЕЕСТР!F47</f>
        <v>Приобретение баннерной арки (08.03) -2 комплекта</v>
      </c>
      <c r="D59" s="72" t="s">
        <v>208</v>
      </c>
      <c r="E59" s="55">
        <v>42067</v>
      </c>
      <c r="F59" s="41" t="str">
        <f>РЕЕСТР!E47</f>
        <v>04.03.2015-31.12.2015</v>
      </c>
      <c r="G59" s="42">
        <f t="shared" si="12"/>
        <v>41451</v>
      </c>
      <c r="H59" s="42"/>
      <c r="I59" s="42">
        <f>РЕЕСТР!D47</f>
        <v>41451</v>
      </c>
      <c r="J59" s="42">
        <f t="shared" si="6"/>
        <v>41451</v>
      </c>
      <c r="K59" s="49"/>
      <c r="L59" s="42">
        <f t="shared" si="7"/>
        <v>41451</v>
      </c>
      <c r="M59" s="42">
        <f t="shared" si="8"/>
        <v>41451</v>
      </c>
      <c r="N59" s="49"/>
      <c r="O59" s="42">
        <f t="shared" si="9"/>
        <v>41451</v>
      </c>
      <c r="P59" s="42"/>
    </row>
    <row r="60" spans="1:16" ht="27" customHeight="1">
      <c r="A60" s="50" t="s">
        <v>209</v>
      </c>
      <c r="B60" s="38" t="str">
        <f>РЕЕСТР!B48</f>
        <v>ООО "Дельта-Принт"</v>
      </c>
      <c r="C60" s="41" t="str">
        <f>РЕЕСТР!F48</f>
        <v>Приобретение баннерной арки (08.03) - 1 комплект</v>
      </c>
      <c r="D60" s="72" t="s">
        <v>210</v>
      </c>
      <c r="E60" s="55">
        <v>42067</v>
      </c>
      <c r="F60" s="41" t="str">
        <f>РЕЕСТР!E48</f>
        <v>04.03.2015-31.12.2015</v>
      </c>
      <c r="G60" s="42">
        <f t="shared" si="12"/>
        <v>50908.96</v>
      </c>
      <c r="H60" s="42"/>
      <c r="I60" s="42">
        <f>РЕЕСТР!D48</f>
        <v>50908.96</v>
      </c>
      <c r="J60" s="42">
        <f t="shared" si="6"/>
        <v>50908.96</v>
      </c>
      <c r="K60" s="49"/>
      <c r="L60" s="42">
        <f t="shared" si="7"/>
        <v>50908.96</v>
      </c>
      <c r="M60" s="42">
        <f t="shared" si="8"/>
        <v>50908.96</v>
      </c>
      <c r="N60" s="49"/>
      <c r="O60" s="42">
        <f t="shared" si="9"/>
        <v>50908.96</v>
      </c>
      <c r="P60" s="42"/>
    </row>
    <row r="61" spans="1:16" ht="27" customHeight="1">
      <c r="A61" s="50" t="s">
        <v>211</v>
      </c>
      <c r="B61" s="38" t="str">
        <f>РЕЕСТР!B49</f>
        <v>ООО "Дельта-Принт"</v>
      </c>
      <c r="C61" s="41" t="str">
        <f>РЕЕСТР!F49</f>
        <v>Приобретение баннеров (08.03) - 7шт</v>
      </c>
      <c r="D61" s="72" t="s">
        <v>212</v>
      </c>
      <c r="E61" s="55">
        <v>42067</v>
      </c>
      <c r="F61" s="41" t="str">
        <f>РЕЕСТР!E49</f>
        <v>04.03.2015-31.12.2015</v>
      </c>
      <c r="G61" s="42">
        <f t="shared" si="12"/>
        <v>34034</v>
      </c>
      <c r="H61" s="42"/>
      <c r="I61" s="42">
        <f>РЕЕСТР!D49</f>
        <v>34034</v>
      </c>
      <c r="J61" s="42">
        <f t="shared" si="6"/>
        <v>34034</v>
      </c>
      <c r="K61" s="49"/>
      <c r="L61" s="42">
        <f t="shared" si="7"/>
        <v>34034</v>
      </c>
      <c r="M61" s="42">
        <f t="shared" si="8"/>
        <v>34034</v>
      </c>
      <c r="N61" s="49"/>
      <c r="O61" s="42">
        <f t="shared" si="9"/>
        <v>34034</v>
      </c>
      <c r="P61" s="42"/>
    </row>
    <row r="62" spans="1:16" ht="41.25" customHeight="1">
      <c r="A62" s="50" t="s">
        <v>213</v>
      </c>
      <c r="B62" s="38" t="str">
        <f>РЕЕСТР!B50</f>
        <v>ТМУДТП</v>
      </c>
      <c r="C62" s="41" t="str">
        <f>РЕЕСТР!F50</f>
        <v>Вывоз снега и организация площадки для празднования Дня оленевода S=100000кв.м</v>
      </c>
      <c r="D62" s="72" t="s">
        <v>214</v>
      </c>
      <c r="E62" s="55">
        <v>42059</v>
      </c>
      <c r="F62" s="41" t="str">
        <f>РЕЕСТР!E50</f>
        <v>24.02.2015-31.12.2015</v>
      </c>
      <c r="G62" s="42">
        <f t="shared" si="12"/>
        <v>3362775.45</v>
      </c>
      <c r="H62" s="42"/>
      <c r="I62" s="42">
        <f>РЕЕСТР!D50</f>
        <v>3362775.45</v>
      </c>
      <c r="J62" s="42">
        <f t="shared" si="6"/>
        <v>3362775.45</v>
      </c>
      <c r="K62" s="49"/>
      <c r="L62" s="42">
        <f t="shared" si="7"/>
        <v>3362775.45</v>
      </c>
      <c r="M62" s="42">
        <f t="shared" si="8"/>
        <v>3362775.45</v>
      </c>
      <c r="N62" s="49"/>
      <c r="O62" s="42">
        <f t="shared" si="9"/>
        <v>3362775.45</v>
      </c>
      <c r="P62" s="42"/>
    </row>
    <row r="63" spans="1:16" ht="27" customHeight="1">
      <c r="A63" s="50" t="s">
        <v>215</v>
      </c>
      <c r="B63" s="38" t="str">
        <f>РЕЕСТР!B53</f>
        <v>ИП Корепанов Борис Николаевич</v>
      </c>
      <c r="C63" s="41" t="str">
        <f>РЕЕСТР!F53</f>
        <v>Монтаж и демонтаж надувных палаток - 3шт</v>
      </c>
      <c r="D63" s="72" t="s">
        <v>216</v>
      </c>
      <c r="E63" s="55">
        <v>42089</v>
      </c>
      <c r="F63" s="41" t="str">
        <f>РЕЕСТР!E53</f>
        <v>26.03.2015-31.12.2015</v>
      </c>
      <c r="G63" s="42">
        <f t="shared" si="12"/>
        <v>99995.43</v>
      </c>
      <c r="H63" s="42"/>
      <c r="I63" s="42">
        <f>РЕЕСТР!D53</f>
        <v>99995.43</v>
      </c>
      <c r="J63" s="42">
        <f t="shared" si="6"/>
        <v>99995.43</v>
      </c>
      <c r="K63" s="49"/>
      <c r="L63" s="42">
        <f t="shared" si="7"/>
        <v>99995.43</v>
      </c>
      <c r="M63" s="42">
        <f t="shared" si="8"/>
        <v>99995.43</v>
      </c>
      <c r="N63" s="49"/>
      <c r="O63" s="42">
        <f t="shared" si="9"/>
        <v>99995.43</v>
      </c>
      <c r="P63" s="42"/>
    </row>
    <row r="64" spans="1:16" ht="39" customHeight="1">
      <c r="A64" s="50" t="s">
        <v>217</v>
      </c>
      <c r="B64" s="38" t="str">
        <f>РЕЕСТР!B55</f>
        <v>ООО "Дельта-Принт"</v>
      </c>
      <c r="C64" s="41" t="str">
        <f>РЕЕСТР!F55</f>
        <v>Приобретение баннера с орнаментом (день Оленевода) - 2шт</v>
      </c>
      <c r="D64" s="72" t="s">
        <v>218</v>
      </c>
      <c r="E64" s="55">
        <v>42096</v>
      </c>
      <c r="F64" s="41" t="str">
        <f>РЕЕСТР!E55</f>
        <v>02.04.2015-31.12.2015</v>
      </c>
      <c r="G64" s="42">
        <f t="shared" si="12"/>
        <v>49090</v>
      </c>
      <c r="H64" s="42"/>
      <c r="I64" s="42">
        <f>РЕЕСТР!D55</f>
        <v>49090</v>
      </c>
      <c r="J64" s="42">
        <f t="shared" si="6"/>
        <v>49090</v>
      </c>
      <c r="K64" s="49"/>
      <c r="L64" s="42">
        <v>49090</v>
      </c>
      <c r="M64" s="42">
        <f t="shared" si="8"/>
        <v>49090</v>
      </c>
      <c r="N64" s="49"/>
      <c r="O64" s="42">
        <v>49090</v>
      </c>
      <c r="P64" s="42"/>
    </row>
    <row r="65" spans="1:16" ht="27" customHeight="1">
      <c r="A65" s="50" t="s">
        <v>219</v>
      </c>
      <c r="B65" s="38" t="str">
        <f>РЕЕСТР!B59</f>
        <v>ООО "ФМ"</v>
      </c>
      <c r="C65" s="41" t="str">
        <f>РЕЕСТР!F59</f>
        <v>Проведение фейерверка в п.Тазовский - 901 выстрелов</v>
      </c>
      <c r="D65" s="72" t="s">
        <v>220</v>
      </c>
      <c r="E65" s="55">
        <v>42074</v>
      </c>
      <c r="F65" s="41" t="str">
        <f>РЕЕСТР!E59</f>
        <v>11.03.2015 - 31.12.2015</v>
      </c>
      <c r="G65" s="42">
        <f t="shared" si="12"/>
        <v>225000</v>
      </c>
      <c r="H65" s="42"/>
      <c r="I65" s="42">
        <f>РЕЕСТР!D59</f>
        <v>225000</v>
      </c>
      <c r="J65" s="42">
        <f t="shared" si="6"/>
        <v>225000</v>
      </c>
      <c r="K65" s="49"/>
      <c r="L65" s="42">
        <f t="shared" si="7"/>
        <v>225000</v>
      </c>
      <c r="M65" s="42">
        <f t="shared" si="8"/>
        <v>225000</v>
      </c>
      <c r="N65" s="49"/>
      <c r="O65" s="42">
        <f t="shared" si="9"/>
        <v>225000</v>
      </c>
      <c r="P65" s="42"/>
    </row>
    <row r="66" spans="1:16" ht="55.5" customHeight="1">
      <c r="A66" s="50" t="s">
        <v>299</v>
      </c>
      <c r="B66" s="38" t="str">
        <f>РЕЕСТР!B68</f>
        <v>ИП Корепанов Борис Николаевич</v>
      </c>
      <c r="C66" s="41" t="str">
        <f>РЕЕСТР!F68</f>
        <v>Демонтаж конструкций ледового городка и вывоз мусора и снега с территории "Ледового городка в п.Тазовский" - S=1100кв.м</v>
      </c>
      <c r="D66" s="72" t="s">
        <v>301</v>
      </c>
      <c r="E66" s="55">
        <v>42095</v>
      </c>
      <c r="F66" s="41" t="s">
        <v>280</v>
      </c>
      <c r="G66" s="42">
        <f>I66</f>
        <v>99992.02</v>
      </c>
      <c r="H66" s="42"/>
      <c r="I66" s="42">
        <v>99992.02</v>
      </c>
      <c r="J66" s="42">
        <f t="shared" si="6"/>
        <v>99992.02</v>
      </c>
      <c r="K66" s="49"/>
      <c r="L66" s="42">
        <f>M66</f>
        <v>99992.02</v>
      </c>
      <c r="M66" s="42">
        <f>O66</f>
        <v>99992.02</v>
      </c>
      <c r="N66" s="49"/>
      <c r="O66" s="42">
        <v>99992.02</v>
      </c>
      <c r="P66" s="42"/>
    </row>
    <row r="67" spans="1:16" ht="27" customHeight="1">
      <c r="A67" s="50" t="s">
        <v>300</v>
      </c>
      <c r="B67" s="38" t="str">
        <f>РЕЕСТР!B69</f>
        <v>ИП Корепанов Борис Николаевич</v>
      </c>
      <c r="C67" s="41" t="str">
        <f>РЕЕСТР!F69</f>
        <v>Монтаж и демонтаж баннеров к 9 мая - 14шт</v>
      </c>
      <c r="D67" s="72" t="s">
        <v>302</v>
      </c>
      <c r="E67" s="55">
        <v>42125</v>
      </c>
      <c r="F67" s="41" t="s">
        <v>282</v>
      </c>
      <c r="G67" s="42">
        <f>I67</f>
        <v>44203.06</v>
      </c>
      <c r="H67" s="42"/>
      <c r="I67" s="42">
        <v>44203.06</v>
      </c>
      <c r="J67" s="42">
        <f>L67</f>
        <v>44203.06</v>
      </c>
      <c r="K67" s="49"/>
      <c r="L67" s="42">
        <f>M67</f>
        <v>44203.06</v>
      </c>
      <c r="M67" s="42">
        <f>O67</f>
        <v>44203.06</v>
      </c>
      <c r="N67" s="49"/>
      <c r="O67" s="42">
        <v>44203.06</v>
      </c>
      <c r="P67" s="42"/>
    </row>
    <row r="68" spans="1:16" s="68" customFormat="1" ht="16.5" customHeight="1">
      <c r="A68" s="74" t="s">
        <v>221</v>
      </c>
      <c r="B68" s="86" t="s">
        <v>222</v>
      </c>
      <c r="C68" s="87"/>
      <c r="D68" s="87"/>
      <c r="E68" s="87"/>
      <c r="F68" s="88"/>
      <c r="G68" s="76">
        <f>G69+G70+G71+G72</f>
        <v>1366444.21</v>
      </c>
      <c r="H68" s="76">
        <f aca="true" t="shared" si="13" ref="H68:O68">H69+H70+H71+H72</f>
        <v>0</v>
      </c>
      <c r="I68" s="76">
        <f t="shared" si="13"/>
        <v>1366444.21</v>
      </c>
      <c r="J68" s="76">
        <f t="shared" si="13"/>
        <v>442984.08</v>
      </c>
      <c r="K68" s="76">
        <f t="shared" si="13"/>
        <v>0</v>
      </c>
      <c r="L68" s="76">
        <f t="shared" si="13"/>
        <v>442984.08</v>
      </c>
      <c r="M68" s="76">
        <f t="shared" si="13"/>
        <v>442984.08</v>
      </c>
      <c r="N68" s="76">
        <f t="shared" si="13"/>
        <v>0</v>
      </c>
      <c r="O68" s="76">
        <f t="shared" si="13"/>
        <v>442984.08</v>
      </c>
      <c r="P68" s="67"/>
    </row>
    <row r="69" spans="1:17" ht="27" customHeight="1">
      <c r="A69" s="50" t="s">
        <v>223</v>
      </c>
      <c r="B69" s="75" t="str">
        <f>РЕЕСТР!B44</f>
        <v>ООО "Конно-спортивный клуб "Тарпан"</v>
      </c>
      <c r="C69" s="41" t="str">
        <f>РЕЕСТР!F44</f>
        <v>Отлов безнадзорных животных - 104шт</v>
      </c>
      <c r="D69" s="41" t="s">
        <v>224</v>
      </c>
      <c r="E69" s="55">
        <v>42059</v>
      </c>
      <c r="F69" s="41" t="str">
        <f>РЕЕСТР!E44</f>
        <v>24.02.2015-31.12.2015</v>
      </c>
      <c r="G69" s="42">
        <f aca="true" t="shared" si="14" ref="G69:G78">I69</f>
        <v>397984.08</v>
      </c>
      <c r="H69" s="42"/>
      <c r="I69" s="42">
        <f>РЕЕСТР!D44</f>
        <v>397984.08</v>
      </c>
      <c r="J69" s="42">
        <f>L69</f>
        <v>397984.08</v>
      </c>
      <c r="K69" s="49"/>
      <c r="L69" s="49">
        <f>I69</f>
        <v>397984.08</v>
      </c>
      <c r="M69" s="42">
        <f>O69</f>
        <v>397984.08</v>
      </c>
      <c r="N69" s="49"/>
      <c r="O69" s="49">
        <f>L69</f>
        <v>397984.08</v>
      </c>
      <c r="P69" s="42"/>
      <c r="Q69" s="23"/>
    </row>
    <row r="70" spans="1:17" ht="27" customHeight="1">
      <c r="A70" s="50" t="s">
        <v>225</v>
      </c>
      <c r="B70" s="75" t="str">
        <f>РЕЕСТР!B45</f>
        <v>Филиал ОАО "Ямалкоммунэнерго"</v>
      </c>
      <c r="C70" s="41" t="str">
        <f>РЕЕСТР!F45</f>
        <v>Электроснабжение (туалетные кабинки)-15768кВт/ч</v>
      </c>
      <c r="D70" s="41" t="s">
        <v>228</v>
      </c>
      <c r="E70" s="55">
        <v>42005</v>
      </c>
      <c r="F70" s="41" t="str">
        <f>РЕЕСТР!E45</f>
        <v>01.01.2015-31.12.2015</v>
      </c>
      <c r="G70" s="42">
        <f t="shared" si="14"/>
        <v>183411.02</v>
      </c>
      <c r="H70" s="42"/>
      <c r="I70" s="42">
        <f>РЕЕСТР!D45</f>
        <v>183411.02</v>
      </c>
      <c r="J70" s="42">
        <f>L70</f>
        <v>45000</v>
      </c>
      <c r="K70" s="49"/>
      <c r="L70" s="49">
        <f>27834.92+17165.08</f>
        <v>45000</v>
      </c>
      <c r="M70" s="42">
        <f>O70</f>
        <v>45000</v>
      </c>
      <c r="N70" s="49"/>
      <c r="O70" s="49">
        <f>L70</f>
        <v>45000</v>
      </c>
      <c r="P70" s="42"/>
      <c r="Q70" s="23"/>
    </row>
    <row r="71" spans="1:17" ht="27" customHeight="1">
      <c r="A71" s="50" t="s">
        <v>287</v>
      </c>
      <c r="B71" s="75" t="str">
        <f>РЕЕСТР!B62</f>
        <v>ООО "Конно-спортивный клуб "Тарпан"</v>
      </c>
      <c r="C71" s="41" t="str">
        <f>РЕЕСТР!F62</f>
        <v>Отлов безнадзорных животных - 120шт</v>
      </c>
      <c r="D71" s="41" t="s">
        <v>288</v>
      </c>
      <c r="E71" s="55">
        <v>42109</v>
      </c>
      <c r="F71" s="41" t="s">
        <v>263</v>
      </c>
      <c r="G71" s="42">
        <f t="shared" si="14"/>
        <v>461520</v>
      </c>
      <c r="H71" s="42"/>
      <c r="I71" s="42">
        <v>461520</v>
      </c>
      <c r="J71" s="42"/>
      <c r="K71" s="49"/>
      <c r="L71" s="49"/>
      <c r="M71" s="42"/>
      <c r="N71" s="49"/>
      <c r="O71" s="49"/>
      <c r="P71" s="42"/>
      <c r="Q71" s="23"/>
    </row>
    <row r="72" spans="1:17" ht="42" customHeight="1">
      <c r="A72" s="50" t="s">
        <v>295</v>
      </c>
      <c r="B72" s="75" t="str">
        <f>РЕЕСТР!B66</f>
        <v>ИП Корепанов Борис Николаевич</v>
      </c>
      <c r="C72" s="41" t="str">
        <f>РЕЕСТР!F66</f>
        <v>Содержание и техническое обслуживание туалетных кабинок - 5шт</v>
      </c>
      <c r="D72" s="41" t="s">
        <v>296</v>
      </c>
      <c r="E72" s="55">
        <v>42130</v>
      </c>
      <c r="F72" s="41" t="s">
        <v>274</v>
      </c>
      <c r="G72" s="42">
        <f t="shared" si="14"/>
        <v>323529.11</v>
      </c>
      <c r="H72" s="42"/>
      <c r="I72" s="42">
        <v>323529.11</v>
      </c>
      <c r="J72" s="42"/>
      <c r="K72" s="49"/>
      <c r="L72" s="49"/>
      <c r="M72" s="42"/>
      <c r="N72" s="49"/>
      <c r="O72" s="49"/>
      <c r="P72" s="42"/>
      <c r="Q72" s="23"/>
    </row>
    <row r="73" spans="1:17" ht="21" customHeight="1">
      <c r="A73" s="74" t="s">
        <v>229</v>
      </c>
      <c r="B73" s="86" t="s">
        <v>232</v>
      </c>
      <c r="C73" s="87"/>
      <c r="D73" s="87"/>
      <c r="E73" s="87"/>
      <c r="F73" s="88"/>
      <c r="G73" s="76">
        <f t="shared" si="14"/>
        <v>6243066.529999999</v>
      </c>
      <c r="H73" s="76"/>
      <c r="I73" s="76">
        <f>I74+I75+I76+I77+I78</f>
        <v>6243066.529999999</v>
      </c>
      <c r="J73" s="76">
        <f>J74+J75+J76+J77+J78</f>
        <v>2688822.92</v>
      </c>
      <c r="K73" s="76">
        <f>K74+K75+K76+K77</f>
        <v>0</v>
      </c>
      <c r="L73" s="76">
        <f>L74+L75+L76+L77+L78</f>
        <v>2688822.92</v>
      </c>
      <c r="M73" s="76">
        <f>M74+M75+M76+M77+M78</f>
        <v>2688822.92</v>
      </c>
      <c r="N73" s="76">
        <f>N74+N75+N76+N77</f>
        <v>0</v>
      </c>
      <c r="O73" s="76">
        <f>O74+O75+O76+O77+O78</f>
        <v>2688822.92</v>
      </c>
      <c r="P73" s="67"/>
      <c r="Q73" s="23"/>
    </row>
    <row r="74" spans="1:17" ht="27" customHeight="1">
      <c r="A74" s="50" t="s">
        <v>230</v>
      </c>
      <c r="B74" s="75" t="str">
        <f>РЕЕСТР!B18</f>
        <v>Филиал ОАО "Ямалкоммунэнерго"</v>
      </c>
      <c r="C74" s="41" t="str">
        <f>РЕЕСТР!F18</f>
        <v>Электроснабжение пожарных водоемов - 74 016кВт/ч</v>
      </c>
      <c r="D74" s="41" t="s">
        <v>233</v>
      </c>
      <c r="E74" s="55">
        <v>42005</v>
      </c>
      <c r="F74" s="41" t="str">
        <f>РЕЕСТР!E18</f>
        <v>01.01.2015-31.12.2015</v>
      </c>
      <c r="G74" s="42">
        <f t="shared" si="14"/>
        <v>841164.47</v>
      </c>
      <c r="H74" s="42"/>
      <c r="I74" s="42">
        <f>РЕЕСТР!D18</f>
        <v>841164.47</v>
      </c>
      <c r="J74" s="42">
        <f>L74</f>
        <v>326629.47</v>
      </c>
      <c r="K74" s="49"/>
      <c r="L74" s="49">
        <f>195469.46+65160.01+66000</f>
        <v>326629.47</v>
      </c>
      <c r="M74" s="42">
        <f>O74</f>
        <v>326629.47</v>
      </c>
      <c r="N74" s="49"/>
      <c r="O74" s="49">
        <f>L74</f>
        <v>326629.47</v>
      </c>
      <c r="P74" s="42"/>
      <c r="Q74" s="23"/>
    </row>
    <row r="75" spans="1:17" ht="27" customHeight="1">
      <c r="A75" s="50" t="s">
        <v>231</v>
      </c>
      <c r="B75" s="75" t="str">
        <f>РЕЕСТР!B51</f>
        <v>ООО ТД "ЭТС"</v>
      </c>
      <c r="C75" s="41" t="str">
        <f>РЕЕСТР!F51</f>
        <v>Приобретение авварийной осветительной установки - 4шт</v>
      </c>
      <c r="D75" s="72" t="s">
        <v>234</v>
      </c>
      <c r="E75" s="55">
        <v>42089</v>
      </c>
      <c r="F75" s="41" t="str">
        <f>РЕЕСТР!E51</f>
        <v>01.01.2015-31.12.2015</v>
      </c>
      <c r="G75" s="42">
        <f t="shared" si="14"/>
        <v>99995</v>
      </c>
      <c r="H75" s="42"/>
      <c r="I75" s="42">
        <f>РЕЕСТР!D51</f>
        <v>99995</v>
      </c>
      <c r="J75" s="42">
        <f>L75</f>
        <v>29998.5</v>
      </c>
      <c r="K75" s="49"/>
      <c r="L75" s="49">
        <f>29998.5</f>
        <v>29998.5</v>
      </c>
      <c r="M75" s="42">
        <f>O75</f>
        <v>29998.5</v>
      </c>
      <c r="N75" s="49"/>
      <c r="O75" s="49">
        <f>L75</f>
        <v>29998.5</v>
      </c>
      <c r="P75" s="42"/>
      <c r="Q75" s="23"/>
    </row>
    <row r="76" spans="1:17" ht="43.5" customHeight="1">
      <c r="A76" s="50" t="s">
        <v>235</v>
      </c>
      <c r="B76" s="75" t="str">
        <f>РЕЕСТР!B57</f>
        <v>ООО "ТазСпецСервис"</v>
      </c>
      <c r="C76" s="41" t="str">
        <f>РЕЕСТР!F57</f>
        <v>Содержание и техническое обслуживание пожарных водоемов - 26шт</v>
      </c>
      <c r="D76" s="72" t="s">
        <v>236</v>
      </c>
      <c r="E76" s="55">
        <v>41977</v>
      </c>
      <c r="F76" s="41" t="str">
        <f>РЕЕСТР!E57</f>
        <v>01.01.2015-31.12.2015</v>
      </c>
      <c r="G76" s="42">
        <f t="shared" si="14"/>
        <v>2845865.88</v>
      </c>
      <c r="H76" s="42"/>
      <c r="I76" s="42">
        <f>РЕЕСТР!D57</f>
        <v>2845865.88</v>
      </c>
      <c r="J76" s="42">
        <f>L76</f>
        <v>948621.96</v>
      </c>
      <c r="K76" s="49"/>
      <c r="L76" s="49">
        <f>711466.47+237155.49</f>
        <v>948621.96</v>
      </c>
      <c r="M76" s="42">
        <f>O76</f>
        <v>948621.96</v>
      </c>
      <c r="N76" s="49"/>
      <c r="O76" s="49">
        <f>L76</f>
        <v>948621.96</v>
      </c>
      <c r="P76" s="42"/>
      <c r="Q76" s="23"/>
    </row>
    <row r="77" spans="1:17" ht="27" customHeight="1">
      <c r="A77" s="50" t="s">
        <v>237</v>
      </c>
      <c r="B77" s="75" t="str">
        <f>РЕЕСТР!B60</f>
        <v>Филиал ОАО "Ямалкоммунэнерго"</v>
      </c>
      <c r="C77" s="41" t="str">
        <f>РЕЕСТР!F60</f>
        <v>Теплоснабжение пожарных водоемов - 421,661Гкал/час</v>
      </c>
      <c r="D77" s="72" t="s">
        <v>238</v>
      </c>
      <c r="E77" s="55">
        <v>42005</v>
      </c>
      <c r="F77" s="41" t="str">
        <f>РЕЕСТР!E60</f>
        <v>01.01.2015-31.12.2015</v>
      </c>
      <c r="G77" s="42">
        <f t="shared" si="14"/>
        <v>2356056.18</v>
      </c>
      <c r="H77" s="42"/>
      <c r="I77" s="42">
        <f>РЕЕСТР!D60</f>
        <v>2356056.18</v>
      </c>
      <c r="J77" s="42">
        <f>L77</f>
        <v>1353577.49</v>
      </c>
      <c r="K77" s="49"/>
      <c r="L77" s="49">
        <f>M77</f>
        <v>1353577.49</v>
      </c>
      <c r="M77" s="42">
        <f>O77</f>
        <v>1353577.49</v>
      </c>
      <c r="N77" s="49"/>
      <c r="O77" s="49">
        <f>1082614.98+190004.5+80958.01</f>
        <v>1353577.49</v>
      </c>
      <c r="P77" s="42"/>
      <c r="Q77" s="23"/>
    </row>
    <row r="78" spans="1:17" ht="27" customHeight="1">
      <c r="A78" s="50" t="s">
        <v>285</v>
      </c>
      <c r="B78" s="75" t="str">
        <f>РЕЕСТР!B61</f>
        <v>ИП Кунах Алексей Викторович</v>
      </c>
      <c r="C78" s="41" t="str">
        <f>РЕЕСТР!F61</f>
        <v>Приобретение товара по пожарной безопасности  - 5669шт</v>
      </c>
      <c r="D78" s="72" t="s">
        <v>286</v>
      </c>
      <c r="E78" s="55">
        <v>42118</v>
      </c>
      <c r="F78" s="81" t="s">
        <v>260</v>
      </c>
      <c r="G78" s="42">
        <f t="shared" si="14"/>
        <v>99985</v>
      </c>
      <c r="H78" s="42"/>
      <c r="I78" s="42">
        <v>99985</v>
      </c>
      <c r="J78" s="42">
        <f>L78</f>
        <v>29995.5</v>
      </c>
      <c r="K78" s="49"/>
      <c r="L78" s="49">
        <f>M78</f>
        <v>29995.5</v>
      </c>
      <c r="M78" s="42">
        <f>O78</f>
        <v>29995.5</v>
      </c>
      <c r="N78" s="49"/>
      <c r="O78" s="49">
        <v>29995.5</v>
      </c>
      <c r="P78" s="42"/>
      <c r="Q78" s="23"/>
    </row>
    <row r="79" spans="1:17" ht="21" customHeight="1">
      <c r="A79" s="74" t="s">
        <v>247</v>
      </c>
      <c r="B79" s="86" t="s">
        <v>239</v>
      </c>
      <c r="C79" s="87"/>
      <c r="D79" s="87"/>
      <c r="E79" s="87"/>
      <c r="F79" s="88"/>
      <c r="G79" s="76">
        <f>G80+G81</f>
        <v>600730.62</v>
      </c>
      <c r="H79" s="76">
        <f aca="true" t="shared" si="15" ref="H79:O79">H80+H81</f>
        <v>0</v>
      </c>
      <c r="I79" s="76">
        <f t="shared" si="15"/>
        <v>600730.62</v>
      </c>
      <c r="J79" s="76">
        <f t="shared" si="15"/>
        <v>36712.88</v>
      </c>
      <c r="K79" s="76">
        <f t="shared" si="15"/>
        <v>0</v>
      </c>
      <c r="L79" s="76">
        <f t="shared" si="15"/>
        <v>36712.88</v>
      </c>
      <c r="M79" s="76">
        <f t="shared" si="15"/>
        <v>36712.88</v>
      </c>
      <c r="N79" s="76">
        <f t="shared" si="15"/>
        <v>0</v>
      </c>
      <c r="O79" s="76">
        <f t="shared" si="15"/>
        <v>36712.88</v>
      </c>
      <c r="P79" s="67"/>
      <c r="Q79" s="23"/>
    </row>
    <row r="80" spans="1:17" ht="27" customHeight="1">
      <c r="A80" s="50" t="s">
        <v>248</v>
      </c>
      <c r="B80" s="75" t="str">
        <f>РЕЕСТР!B23</f>
        <v>ИП Корепанов Борис Николаевич</v>
      </c>
      <c r="C80" s="41" t="str">
        <f>РЕЕСТР!F54</f>
        <v>Уборка мусора с урн 7 дн. - 79шт</v>
      </c>
      <c r="D80" s="41">
        <v>4</v>
      </c>
      <c r="E80" s="55">
        <v>42046</v>
      </c>
      <c r="F80" s="41" t="str">
        <f>РЕЕСТР!E54</f>
        <v>11.02.2015-31.12.2015</v>
      </c>
      <c r="G80" s="42">
        <f>I80</f>
        <v>36712.88</v>
      </c>
      <c r="H80" s="42"/>
      <c r="I80" s="42">
        <f>РЕЕСТР!D54</f>
        <v>36712.88</v>
      </c>
      <c r="J80" s="42">
        <f>L80</f>
        <v>36712.88</v>
      </c>
      <c r="K80" s="49"/>
      <c r="L80" s="49">
        <f>I80</f>
        <v>36712.88</v>
      </c>
      <c r="M80" s="42">
        <f>O80</f>
        <v>36712.88</v>
      </c>
      <c r="N80" s="49"/>
      <c r="O80" s="49">
        <f>L80</f>
        <v>36712.88</v>
      </c>
      <c r="P80" s="42"/>
      <c r="Q80" s="23"/>
    </row>
    <row r="81" spans="1:17" ht="44.25" customHeight="1">
      <c r="A81" s="50" t="s">
        <v>297</v>
      </c>
      <c r="B81" s="75" t="str">
        <f>РЕЕСТР!B67</f>
        <v>ИП Корепанов Борис Николаевич</v>
      </c>
      <c r="C81" s="41" t="str">
        <f>РЕЕСТР!F67</f>
        <v>Ликвидация несанкционированных свалок в п.Тазовский - V=266 400куб.м</v>
      </c>
      <c r="D81" s="41" t="s">
        <v>298</v>
      </c>
      <c r="E81" s="55">
        <v>42122</v>
      </c>
      <c r="F81" s="41" t="s">
        <v>269</v>
      </c>
      <c r="G81" s="42">
        <f>I81</f>
        <v>564017.74</v>
      </c>
      <c r="H81" s="42"/>
      <c r="I81" s="42">
        <v>564017.74</v>
      </c>
      <c r="J81" s="42"/>
      <c r="K81" s="49"/>
      <c r="L81" s="49"/>
      <c r="M81" s="42"/>
      <c r="N81" s="49"/>
      <c r="O81" s="49"/>
      <c r="P81" s="42"/>
      <c r="Q81" s="23"/>
    </row>
    <row r="82" spans="1:17" ht="21" customHeight="1">
      <c r="A82" s="74" t="s">
        <v>249</v>
      </c>
      <c r="B82" s="86" t="s">
        <v>240</v>
      </c>
      <c r="C82" s="87"/>
      <c r="D82" s="87"/>
      <c r="E82" s="87"/>
      <c r="F82" s="88"/>
      <c r="G82" s="76">
        <f>G83</f>
        <v>3818594.34</v>
      </c>
      <c r="H82" s="76"/>
      <c r="I82" s="76">
        <f>I83</f>
        <v>3818594.34</v>
      </c>
      <c r="J82" s="76">
        <f aca="true" t="shared" si="16" ref="J82:O82">J83</f>
        <v>1272864.8</v>
      </c>
      <c r="K82" s="76">
        <f t="shared" si="16"/>
        <v>0</v>
      </c>
      <c r="L82" s="76">
        <f t="shared" si="16"/>
        <v>1272864.8</v>
      </c>
      <c r="M82" s="76">
        <f>M83</f>
        <v>1272864.8</v>
      </c>
      <c r="N82" s="76">
        <f t="shared" si="16"/>
        <v>0</v>
      </c>
      <c r="O82" s="76">
        <f t="shared" si="16"/>
        <v>1272864.8</v>
      </c>
      <c r="P82" s="67"/>
      <c r="Q82" s="23"/>
    </row>
    <row r="83" spans="1:17" ht="27" customHeight="1">
      <c r="A83" s="50" t="s">
        <v>250</v>
      </c>
      <c r="B83" s="75" t="str">
        <f>РЕЕСТР!B56</f>
        <v>ООО "ТазСпецСервис"</v>
      </c>
      <c r="C83" s="41" t="str">
        <f>РЕЕСТР!F56</f>
        <v>Содержание детских игровых площадок - 27шт</v>
      </c>
      <c r="D83" s="41" t="s">
        <v>241</v>
      </c>
      <c r="E83" s="55">
        <v>41984</v>
      </c>
      <c r="F83" s="41" t="str">
        <f>РЕЕСТР!E56</f>
        <v>01.01.2015-31.12.2015</v>
      </c>
      <c r="G83" s="42">
        <f>I83</f>
        <v>3818594.34</v>
      </c>
      <c r="H83" s="42"/>
      <c r="I83" s="42">
        <f>РЕЕСТР!D56</f>
        <v>3818594.34</v>
      </c>
      <c r="J83" s="42">
        <f>L83</f>
        <v>1272864.8</v>
      </c>
      <c r="K83" s="49"/>
      <c r="L83" s="49">
        <f>954648.6+318216.2</f>
        <v>1272864.8</v>
      </c>
      <c r="M83" s="42">
        <f>O83</f>
        <v>1272864.8</v>
      </c>
      <c r="N83" s="49"/>
      <c r="O83" s="49">
        <f>L83</f>
        <v>1272864.8</v>
      </c>
      <c r="P83" s="42"/>
      <c r="Q83" s="23"/>
    </row>
    <row r="84" spans="1:16" s="68" customFormat="1" ht="16.5" customHeight="1">
      <c r="A84" s="74" t="s">
        <v>251</v>
      </c>
      <c r="B84" s="86" t="s">
        <v>242</v>
      </c>
      <c r="C84" s="87"/>
      <c r="D84" s="87"/>
      <c r="E84" s="87"/>
      <c r="F84" s="88"/>
      <c r="G84" s="76">
        <f>H84+I84</f>
        <v>7824357.4</v>
      </c>
      <c r="H84" s="76"/>
      <c r="I84" s="76">
        <f>I85+I86+I87+I88</f>
        <v>7824357.4</v>
      </c>
      <c r="J84" s="76">
        <f aca="true" t="shared" si="17" ref="J84:O84">J85+J86+J87+J88</f>
        <v>7824357.4</v>
      </c>
      <c r="K84" s="76">
        <f t="shared" si="17"/>
        <v>0</v>
      </c>
      <c r="L84" s="76">
        <f t="shared" si="17"/>
        <v>7824357.4</v>
      </c>
      <c r="M84" s="76">
        <f>M85+M86+M87+M88</f>
        <v>7824357.4</v>
      </c>
      <c r="N84" s="76">
        <f t="shared" si="17"/>
        <v>0</v>
      </c>
      <c r="O84" s="76">
        <f t="shared" si="17"/>
        <v>7824357.4</v>
      </c>
      <c r="P84" s="67"/>
    </row>
    <row r="85" spans="1:17" ht="27" customHeight="1">
      <c r="A85" s="50" t="s">
        <v>252</v>
      </c>
      <c r="B85" s="75" t="str">
        <f>РЕЕСТР!B30</f>
        <v>ООО ГК "Новые Технологии"</v>
      </c>
      <c r="C85" s="41" t="str">
        <f>РЕЕСТР!F30</f>
        <v>Устройство въездной стелы в поселке Тазовский - 1шт</v>
      </c>
      <c r="D85" s="41">
        <v>1.90300007414E+17</v>
      </c>
      <c r="E85" s="55">
        <v>41900</v>
      </c>
      <c r="F85" s="41" t="str">
        <f>РЕЕСТР!E30</f>
        <v>18.09.2014-31.12.2014</v>
      </c>
      <c r="G85" s="42">
        <f>I85</f>
        <v>2506855.24</v>
      </c>
      <c r="H85" s="42"/>
      <c r="I85" s="42">
        <f>РЕЕСТР!D30</f>
        <v>2506855.24</v>
      </c>
      <c r="J85" s="42">
        <f>L85</f>
        <v>2506855.24</v>
      </c>
      <c r="K85" s="49"/>
      <c r="L85" s="49">
        <f>I85</f>
        <v>2506855.24</v>
      </c>
      <c r="M85" s="42">
        <f>O85</f>
        <v>2506855.24</v>
      </c>
      <c r="N85" s="49"/>
      <c r="O85" s="49">
        <f>I85</f>
        <v>2506855.24</v>
      </c>
      <c r="P85" s="42"/>
      <c r="Q85" s="23"/>
    </row>
    <row r="86" spans="1:17" ht="46.5" customHeight="1">
      <c r="A86" s="50" t="s">
        <v>253</v>
      </c>
      <c r="B86" s="75" t="str">
        <f>РЕЕСТР!B41</f>
        <v>ТМУССМП</v>
      </c>
      <c r="C86" s="41" t="str">
        <f>РЕЕСТР!F41</f>
        <v>Аренда "Здание" - "Деревообрабатывающий цех" S=395кв.м</v>
      </c>
      <c r="D86" s="41" t="s">
        <v>243</v>
      </c>
      <c r="E86" s="55">
        <v>42005</v>
      </c>
      <c r="F86" s="41" t="str">
        <f>РЕЕСТР!E41</f>
        <v>01.01.2015-28.02.2015</v>
      </c>
      <c r="G86" s="42">
        <f>I86</f>
        <v>66544.96</v>
      </c>
      <c r="H86" s="42"/>
      <c r="I86" s="42">
        <f>РЕЕСТР!D41</f>
        <v>66544.96</v>
      </c>
      <c r="J86" s="42">
        <f>L86</f>
        <v>66544.96</v>
      </c>
      <c r="K86" s="49"/>
      <c r="L86" s="49">
        <f>I86</f>
        <v>66544.96</v>
      </c>
      <c r="M86" s="42">
        <f>O86</f>
        <v>66544.96</v>
      </c>
      <c r="N86" s="49"/>
      <c r="O86" s="49">
        <f>L86</f>
        <v>66544.96</v>
      </c>
      <c r="P86" s="42"/>
      <c r="Q86" s="23"/>
    </row>
    <row r="87" spans="1:17" ht="39.75" customHeight="1">
      <c r="A87" s="50" t="s">
        <v>254</v>
      </c>
      <c r="B87" s="75" t="str">
        <f>РЕЕСТР!B41</f>
        <v>ТМУССМП</v>
      </c>
      <c r="C87" s="41" t="str">
        <f>РЕЕСТР!F46</f>
        <v>Аренда "Здание" - "Деревообрабатывающий цех" S=395кв.м</v>
      </c>
      <c r="D87" s="41" t="s">
        <v>244</v>
      </c>
      <c r="E87" s="55">
        <v>42064</v>
      </c>
      <c r="F87" s="41" t="s">
        <v>245</v>
      </c>
      <c r="G87" s="42">
        <f>I87</f>
        <v>33272.48</v>
      </c>
      <c r="H87" s="42"/>
      <c r="I87" s="42">
        <f>РЕЕСТР!D46</f>
        <v>33272.48</v>
      </c>
      <c r="J87" s="42">
        <f>L87</f>
        <v>33272.48</v>
      </c>
      <c r="K87" s="49"/>
      <c r="L87" s="49">
        <f>I87</f>
        <v>33272.48</v>
      </c>
      <c r="M87" s="42">
        <f>O87</f>
        <v>33272.48</v>
      </c>
      <c r="N87" s="49"/>
      <c r="O87" s="49">
        <f>L87</f>
        <v>33272.48</v>
      </c>
      <c r="P87" s="42"/>
      <c r="Q87" s="23"/>
    </row>
    <row r="88" spans="1:17" ht="52.5" customHeight="1">
      <c r="A88" s="50" t="s">
        <v>255</v>
      </c>
      <c r="B88" s="75" t="str">
        <f>РЕЕСТР!B52</f>
        <v>ТМУДТП</v>
      </c>
      <c r="C88" s="41" t="str">
        <f>РЕЕСТР!F52</f>
        <v>Противопаводковые мероприятия в жилых секторах на территории п.Тазовский- 7760куб.м(снега)</v>
      </c>
      <c r="D88" s="41" t="s">
        <v>246</v>
      </c>
      <c r="E88" s="55">
        <v>41985</v>
      </c>
      <c r="F88" s="41" t="str">
        <f>РЕЕСТР!E52</f>
        <v>01.01.2015-31.12.2015</v>
      </c>
      <c r="G88" s="42">
        <f>I88</f>
        <v>5217684.72</v>
      </c>
      <c r="H88" s="42"/>
      <c r="I88" s="42">
        <f>РЕЕСТР!D52</f>
        <v>5217684.72</v>
      </c>
      <c r="J88" s="42">
        <f>L88</f>
        <v>5217684.72</v>
      </c>
      <c r="K88" s="49"/>
      <c r="L88" s="49">
        <f>I88</f>
        <v>5217684.72</v>
      </c>
      <c r="M88" s="42">
        <f>O88</f>
        <v>5217684.72</v>
      </c>
      <c r="N88" s="49"/>
      <c r="O88" s="49">
        <f>L88</f>
        <v>5217684.72</v>
      </c>
      <c r="P88" s="42"/>
      <c r="Q88" s="23"/>
    </row>
    <row r="89" spans="1:16" s="24" customFormat="1" ht="17.25">
      <c r="A89" s="19"/>
      <c r="B89" s="71" t="s">
        <v>18</v>
      </c>
      <c r="C89" s="43"/>
      <c r="D89" s="44"/>
      <c r="E89" s="44"/>
      <c r="F89" s="44"/>
      <c r="G89" s="45">
        <f>G16+G23+G28+G32+G37</f>
        <v>42344388.55</v>
      </c>
      <c r="H89" s="45">
        <f aca="true" t="shared" si="18" ref="H89:O89">H16+H23+H28+H32+H37</f>
        <v>11594491.139999999</v>
      </c>
      <c r="I89" s="45">
        <f t="shared" si="18"/>
        <v>30749897.409999996</v>
      </c>
      <c r="J89" s="45">
        <f t="shared" si="18"/>
        <v>24430790.18</v>
      </c>
      <c r="K89" s="45">
        <f t="shared" si="18"/>
        <v>2629214.32</v>
      </c>
      <c r="L89" s="45">
        <f t="shared" si="18"/>
        <v>21801575.86</v>
      </c>
      <c r="M89" s="45">
        <f t="shared" si="18"/>
        <v>24245290.099999998</v>
      </c>
      <c r="N89" s="45">
        <f t="shared" si="18"/>
        <v>2500000</v>
      </c>
      <c r="O89" s="45">
        <f t="shared" si="18"/>
        <v>21745290.099999998</v>
      </c>
      <c r="P89" s="46"/>
    </row>
    <row r="90" spans="1:16" ht="18">
      <c r="A90" s="2"/>
      <c r="B90" s="6"/>
      <c r="C90" s="6"/>
      <c r="D90" s="6"/>
      <c r="E90" s="6"/>
      <c r="F90" s="6"/>
      <c r="G90" s="6"/>
      <c r="H90" s="6"/>
      <c r="I90" s="73"/>
      <c r="J90" s="6"/>
      <c r="K90" s="6"/>
      <c r="L90" s="6"/>
      <c r="M90" s="6"/>
      <c r="N90" s="6"/>
      <c r="O90" s="6"/>
      <c r="P90" s="6"/>
    </row>
    <row r="91" spans="1:16" ht="15">
      <c r="A91" s="9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</sheetData>
  <sheetProtection/>
  <mergeCells count="31">
    <mergeCell ref="E13:E14"/>
    <mergeCell ref="H13:I13"/>
    <mergeCell ref="A13:A14"/>
    <mergeCell ref="A11:P11"/>
    <mergeCell ref="L1:O1"/>
    <mergeCell ref="L4:O4"/>
    <mergeCell ref="A7:P7"/>
    <mergeCell ref="A8:P8"/>
    <mergeCell ref="J9:N9"/>
    <mergeCell ref="A10:P10"/>
    <mergeCell ref="D13:D14"/>
    <mergeCell ref="B79:F79"/>
    <mergeCell ref="P13:P14"/>
    <mergeCell ref="K13:L13"/>
    <mergeCell ref="M13:M14"/>
    <mergeCell ref="N13:O13"/>
    <mergeCell ref="B28:F28"/>
    <mergeCell ref="B16:F16"/>
    <mergeCell ref="B23:F23"/>
    <mergeCell ref="J13:J14"/>
    <mergeCell ref="G13:G14"/>
    <mergeCell ref="B82:F82"/>
    <mergeCell ref="B84:F84"/>
    <mergeCell ref="B32:F32"/>
    <mergeCell ref="B37:F37"/>
    <mergeCell ref="B39:E39"/>
    <mergeCell ref="B13:B14"/>
    <mergeCell ref="C13:C14"/>
    <mergeCell ref="F13:F14"/>
    <mergeCell ref="B68:F68"/>
    <mergeCell ref="B73:F73"/>
  </mergeCells>
  <printOptions/>
  <pageMargins left="0.7086614173228347" right="0.3937007874015748" top="0.35433070866141736" bottom="0.1968503937007874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2015-06-04T05:36:13Z</cp:lastPrinted>
  <dcterms:created xsi:type="dcterms:W3CDTF">1996-10-08T23:32:33Z</dcterms:created>
  <dcterms:modified xsi:type="dcterms:W3CDTF">2015-07-29T10:21:00Z</dcterms:modified>
  <cp:category/>
  <cp:version/>
  <cp:contentType/>
  <cp:contentStatus/>
</cp:coreProperties>
</file>